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017\"/>
    </mc:Choice>
  </mc:AlternateContent>
  <bookViews>
    <workbookView xWindow="480" yWindow="120" windowWidth="18195" windowHeight="11310" activeTab="1"/>
  </bookViews>
  <sheets>
    <sheet name="Титульный" sheetId="6" r:id="rId1"/>
    <sheet name="План 2019" sheetId="1" r:id="rId2"/>
  </sheets>
  <definedNames>
    <definedName name="_xlnm.Print_Area" localSheetId="0">Титульный!#REF!</definedName>
  </definedNames>
  <calcPr calcId="152511" calcMode="manual"/>
</workbook>
</file>

<file path=xl/calcChain.xml><?xml version="1.0" encoding="utf-8"?>
<calcChain xmlns="http://schemas.openxmlformats.org/spreadsheetml/2006/main">
  <c r="W123" i="1" l="1"/>
  <c r="K51" i="1"/>
  <c r="J114" i="1"/>
  <c r="K114" i="1"/>
  <c r="T123" i="1"/>
  <c r="I42" i="1"/>
  <c r="H42" i="1"/>
  <c r="Q123" i="1"/>
  <c r="I34" i="1"/>
  <c r="H34" i="1"/>
  <c r="N123" i="1"/>
  <c r="I92" i="1"/>
  <c r="I94" i="1"/>
  <c r="I96" i="1"/>
  <c r="I102" i="1"/>
  <c r="I108" i="1"/>
  <c r="I104" i="1"/>
  <c r="I100" i="1"/>
  <c r="I106" i="1"/>
  <c r="I98" i="1"/>
  <c r="I110" i="1"/>
  <c r="I112" i="1"/>
  <c r="I90" i="1"/>
  <c r="I83" i="1"/>
  <c r="I82" i="1"/>
  <c r="I84" i="1"/>
  <c r="I85" i="1"/>
  <c r="I86" i="1"/>
  <c r="I87" i="1"/>
  <c r="I88" i="1"/>
  <c r="I89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64" i="1"/>
  <c r="I54" i="1"/>
  <c r="I55" i="1"/>
  <c r="I56" i="1"/>
  <c r="I53" i="1"/>
  <c r="I48" i="1"/>
  <c r="I46" i="1"/>
  <c r="I47" i="1"/>
  <c r="I45" i="1"/>
  <c r="I49" i="1"/>
  <c r="I50" i="1"/>
  <c r="I43" i="1"/>
  <c r="I41" i="1"/>
  <c r="I40" i="1"/>
  <c r="I39" i="1"/>
  <c r="I33" i="1"/>
  <c r="I36" i="1"/>
  <c r="I37" i="1"/>
  <c r="I30" i="1"/>
  <c r="I31" i="1"/>
  <c r="I32" i="1"/>
  <c r="I35" i="1"/>
  <c r="I25" i="1"/>
  <c r="I26" i="1"/>
  <c r="I16" i="1"/>
  <c r="I17" i="1"/>
  <c r="I18" i="1"/>
  <c r="I19" i="1"/>
  <c r="I20" i="1"/>
  <c r="I21" i="1"/>
  <c r="I22" i="1"/>
  <c r="I15" i="1"/>
  <c r="J23" i="1"/>
  <c r="K23" i="1"/>
  <c r="M42" i="1" l="1"/>
  <c r="M34" i="1"/>
  <c r="J79" i="1" l="1"/>
  <c r="K79" i="1"/>
  <c r="L79" i="1"/>
  <c r="H75" i="1"/>
  <c r="H70" i="1"/>
  <c r="H67" i="1"/>
  <c r="H46" i="1"/>
  <c r="H78" i="1"/>
  <c r="H77" i="1"/>
  <c r="M77" i="1" s="1"/>
  <c r="H76" i="1"/>
  <c r="H74" i="1"/>
  <c r="H73" i="1"/>
  <c r="H72" i="1"/>
  <c r="H71" i="1"/>
  <c r="H69" i="1"/>
  <c r="H68" i="1"/>
  <c r="H66" i="1"/>
  <c r="M66" i="1" s="1"/>
  <c r="H64" i="1"/>
  <c r="H65" i="1"/>
  <c r="H92" i="1"/>
  <c r="H108" i="1"/>
  <c r="H110" i="1"/>
  <c r="H106" i="1"/>
  <c r="H100" i="1"/>
  <c r="H94" i="1"/>
  <c r="H104" i="1"/>
  <c r="H102" i="1"/>
  <c r="H96" i="1"/>
  <c r="H90" i="1"/>
  <c r="I44" i="1"/>
  <c r="H44" i="1"/>
  <c r="I79" i="1" l="1"/>
  <c r="M74" i="1"/>
  <c r="M70" i="1"/>
  <c r="M76" i="1"/>
  <c r="M75" i="1"/>
  <c r="M64" i="1"/>
  <c r="H79" i="1"/>
  <c r="M67" i="1"/>
  <c r="M46" i="1"/>
  <c r="M110" i="1"/>
  <c r="M65" i="1"/>
  <c r="M72" i="1"/>
  <c r="M71" i="1"/>
  <c r="M69" i="1"/>
  <c r="M92" i="1"/>
  <c r="M108" i="1"/>
  <c r="M106" i="1"/>
  <c r="M100" i="1"/>
  <c r="M94" i="1"/>
  <c r="M104" i="1"/>
  <c r="M102" i="1"/>
  <c r="M96" i="1"/>
  <c r="M90" i="1"/>
  <c r="M44" i="1"/>
  <c r="M79" i="1" l="1"/>
  <c r="O51" i="1"/>
  <c r="P51" i="1"/>
  <c r="Q51" i="1"/>
  <c r="R51" i="1"/>
  <c r="S51" i="1"/>
  <c r="T51" i="1"/>
  <c r="U51" i="1"/>
  <c r="V51" i="1"/>
  <c r="W51" i="1"/>
  <c r="X51" i="1"/>
  <c r="Y51" i="1"/>
  <c r="N51" i="1"/>
  <c r="H47" i="1"/>
  <c r="H45" i="1"/>
  <c r="M45" i="1" l="1"/>
  <c r="M47" i="1"/>
  <c r="H41" i="1" l="1"/>
  <c r="H40" i="1"/>
  <c r="H39" i="1"/>
  <c r="L38" i="1"/>
  <c r="J38" i="1"/>
  <c r="I38" i="1" s="1"/>
  <c r="G38" i="1"/>
  <c r="H38" i="1" s="1"/>
  <c r="M38" i="1" l="1"/>
  <c r="M40" i="1"/>
  <c r="M39" i="1"/>
  <c r="M41" i="1"/>
  <c r="H33" i="1"/>
  <c r="M33" i="1" s="1"/>
  <c r="Y23" i="1"/>
  <c r="X23" i="1"/>
  <c r="W23" i="1"/>
  <c r="V23" i="1"/>
  <c r="U23" i="1"/>
  <c r="T23" i="1"/>
  <c r="S23" i="1"/>
  <c r="R23" i="1"/>
  <c r="Q23" i="1"/>
  <c r="P23" i="1"/>
  <c r="O23" i="1"/>
  <c r="N23" i="1"/>
  <c r="H19" i="1"/>
  <c r="H21" i="1"/>
  <c r="I11" i="1"/>
  <c r="H11" i="1"/>
  <c r="G12" i="1"/>
  <c r="L12" i="1"/>
  <c r="H12" i="1" l="1"/>
  <c r="G23" i="1"/>
  <c r="I12" i="1"/>
  <c r="I23" i="1" s="1"/>
  <c r="L23" i="1"/>
  <c r="M19" i="1"/>
  <c r="M21" i="1"/>
  <c r="M11" i="1"/>
  <c r="M12" i="1" l="1"/>
  <c r="H15" i="1"/>
  <c r="M15" i="1" l="1"/>
  <c r="T34" i="6"/>
  <c r="G34" i="6"/>
  <c r="X31" i="6"/>
  <c r="X32" i="6"/>
  <c r="X30" i="6"/>
  <c r="X34" i="6" s="1"/>
  <c r="H112" i="1"/>
  <c r="I59" i="1"/>
  <c r="H50" i="1"/>
  <c r="H17" i="1"/>
  <c r="H49" i="1"/>
  <c r="H36" i="1"/>
  <c r="H26" i="1"/>
  <c r="H48" i="1"/>
  <c r="H43" i="1"/>
  <c r="H35" i="1"/>
  <c r="H37" i="1"/>
  <c r="H32" i="1"/>
  <c r="H31" i="1"/>
  <c r="H30" i="1"/>
  <c r="H16" i="1"/>
  <c r="H13" i="1"/>
  <c r="H14" i="1"/>
  <c r="H20" i="1"/>
  <c r="H18" i="1"/>
  <c r="H27" i="1"/>
  <c r="H28" i="1"/>
  <c r="H22" i="1"/>
  <c r="L81" i="1"/>
  <c r="L114" i="1" s="1"/>
  <c r="G81" i="1"/>
  <c r="G114" i="1" s="1"/>
  <c r="Y114" i="1"/>
  <c r="X114" i="1"/>
  <c r="W114" i="1"/>
  <c r="V114" i="1"/>
  <c r="U114" i="1"/>
  <c r="T114" i="1"/>
  <c r="S114" i="1"/>
  <c r="R114" i="1"/>
  <c r="Q114" i="1"/>
  <c r="P114" i="1"/>
  <c r="O114" i="1"/>
  <c r="N114" i="1"/>
  <c r="H98" i="1"/>
  <c r="H89" i="1"/>
  <c r="H88" i="1"/>
  <c r="H87" i="1"/>
  <c r="H86" i="1"/>
  <c r="H85" i="1"/>
  <c r="H84" i="1"/>
  <c r="H83" i="1"/>
  <c r="H82" i="1"/>
  <c r="Y79" i="1"/>
  <c r="X79" i="1"/>
  <c r="W79" i="1"/>
  <c r="V79" i="1"/>
  <c r="U79" i="1"/>
  <c r="T79" i="1"/>
  <c r="S79" i="1"/>
  <c r="R79" i="1"/>
  <c r="Q79" i="1"/>
  <c r="P79" i="1"/>
  <c r="O79" i="1"/>
  <c r="N79" i="1"/>
  <c r="G79" i="1"/>
  <c r="Y60" i="1"/>
  <c r="X60" i="1"/>
  <c r="W60" i="1"/>
  <c r="V60" i="1"/>
  <c r="U60" i="1"/>
  <c r="T60" i="1"/>
  <c r="S60" i="1"/>
  <c r="R60" i="1"/>
  <c r="Q60" i="1"/>
  <c r="P60" i="1"/>
  <c r="O60" i="1"/>
  <c r="N60" i="1"/>
  <c r="L60" i="1"/>
  <c r="K60" i="1"/>
  <c r="J60" i="1"/>
  <c r="G60" i="1"/>
  <c r="H59" i="1"/>
  <c r="H60" i="1" s="1"/>
  <c r="Y57" i="1"/>
  <c r="X57" i="1"/>
  <c r="W57" i="1"/>
  <c r="V57" i="1"/>
  <c r="U57" i="1"/>
  <c r="T57" i="1"/>
  <c r="S57" i="1"/>
  <c r="R57" i="1"/>
  <c r="Q57" i="1"/>
  <c r="P57" i="1"/>
  <c r="O57" i="1"/>
  <c r="N57" i="1"/>
  <c r="L57" i="1"/>
  <c r="K57" i="1"/>
  <c r="J57" i="1"/>
  <c r="G57" i="1"/>
  <c r="H56" i="1"/>
  <c r="H55" i="1"/>
  <c r="H54" i="1"/>
  <c r="H53" i="1"/>
  <c r="L29" i="1"/>
  <c r="L51" i="1" s="1"/>
  <c r="J29" i="1"/>
  <c r="J51" i="1" s="1"/>
  <c r="G29" i="1"/>
  <c r="H25" i="1"/>
  <c r="I27" i="1"/>
  <c r="I14" i="1"/>
  <c r="I28" i="1"/>
  <c r="I13" i="1"/>
  <c r="H29" i="1" l="1"/>
  <c r="H51" i="1" s="1"/>
  <c r="G51" i="1"/>
  <c r="G61" i="1" s="1"/>
  <c r="L115" i="1"/>
  <c r="I81" i="1"/>
  <c r="I114" i="1" s="1"/>
  <c r="I29" i="1"/>
  <c r="M29" i="1" s="1"/>
  <c r="H23" i="1"/>
  <c r="J61" i="1"/>
  <c r="L61" i="1"/>
  <c r="H81" i="1"/>
  <c r="H114" i="1" s="1"/>
  <c r="W115" i="1"/>
  <c r="T115" i="1"/>
  <c r="K61" i="1"/>
  <c r="M16" i="1"/>
  <c r="M82" i="1"/>
  <c r="M54" i="1"/>
  <c r="K115" i="1"/>
  <c r="M28" i="1"/>
  <c r="M87" i="1"/>
  <c r="U115" i="1"/>
  <c r="O115" i="1"/>
  <c r="M35" i="1"/>
  <c r="M25" i="1"/>
  <c r="M84" i="1"/>
  <c r="M86" i="1"/>
  <c r="M31" i="1"/>
  <c r="G115" i="1"/>
  <c r="M32" i="1"/>
  <c r="Y115" i="1"/>
  <c r="M48" i="1"/>
  <c r="M49" i="1"/>
  <c r="M56" i="1"/>
  <c r="M83" i="1"/>
  <c r="M50" i="1"/>
  <c r="M59" i="1"/>
  <c r="M60" i="1" s="1"/>
  <c r="M20" i="1"/>
  <c r="P115" i="1"/>
  <c r="M85" i="1"/>
  <c r="S115" i="1"/>
  <c r="Q115" i="1"/>
  <c r="X115" i="1"/>
  <c r="R115" i="1"/>
  <c r="M112" i="1"/>
  <c r="M98" i="1"/>
  <c r="M88" i="1"/>
  <c r="J115" i="1"/>
  <c r="V115" i="1"/>
  <c r="M26" i="1"/>
  <c r="M36" i="1"/>
  <c r="I60" i="1"/>
  <c r="N115" i="1"/>
  <c r="M17" i="1"/>
  <c r="M43" i="1"/>
  <c r="M30" i="1"/>
  <c r="M55" i="1"/>
  <c r="M89" i="1"/>
  <c r="M37" i="1"/>
  <c r="M14" i="1"/>
  <c r="M18" i="1"/>
  <c r="M22" i="1"/>
  <c r="M13" i="1"/>
  <c r="M27" i="1"/>
  <c r="I57" i="1"/>
  <c r="M53" i="1"/>
  <c r="H57" i="1"/>
  <c r="M51" i="1" l="1"/>
  <c r="I51" i="1"/>
  <c r="M23" i="1"/>
  <c r="M81" i="1"/>
  <c r="M114" i="1" s="1"/>
  <c r="H115" i="1"/>
  <c r="I61" i="1"/>
  <c r="H61" i="1"/>
  <c r="J116" i="1"/>
  <c r="L116" i="1"/>
  <c r="K116" i="1"/>
  <c r="I115" i="1"/>
  <c r="M57" i="1"/>
  <c r="G116" i="1"/>
  <c r="W122" i="1" s="1"/>
  <c r="M61" i="1" l="1"/>
  <c r="I116" i="1"/>
  <c r="H116" i="1"/>
  <c r="M115" i="1"/>
  <c r="Q122" i="1"/>
  <c r="M116" i="1" l="1"/>
  <c r="N61" i="1"/>
  <c r="N116" i="1" s="1"/>
  <c r="N117" i="1" s="1"/>
  <c r="O61" i="1"/>
  <c r="O116" i="1" s="1"/>
  <c r="O117" i="1" s="1"/>
  <c r="P61" i="1"/>
  <c r="P116" i="1" s="1"/>
  <c r="P117" i="1" s="1"/>
  <c r="V61" i="1"/>
  <c r="V116" i="1" s="1"/>
  <c r="V117" i="1" s="1"/>
  <c r="S61" i="1"/>
  <c r="S116" i="1" s="1"/>
  <c r="S117" i="1" s="1"/>
  <c r="T61" i="1"/>
  <c r="T116" i="1" s="1"/>
  <c r="T117" i="1" s="1"/>
  <c r="Q61" i="1"/>
  <c r="Q116" i="1" s="1"/>
  <c r="Q117" i="1" s="1"/>
  <c r="W61" i="1"/>
  <c r="W116" i="1" s="1"/>
  <c r="W117" i="1" s="1"/>
  <c r="X61" i="1"/>
  <c r="X116" i="1" s="1"/>
  <c r="X117" i="1" s="1"/>
  <c r="U61" i="1"/>
  <c r="U116" i="1" s="1"/>
  <c r="U117" i="1" s="1"/>
  <c r="Y61" i="1"/>
  <c r="Y116" i="1" s="1"/>
  <c r="Y117" i="1" s="1"/>
  <c r="R61" i="1"/>
  <c r="R116" i="1" s="1"/>
  <c r="R117" i="1" s="1"/>
</calcChain>
</file>

<file path=xl/sharedStrings.xml><?xml version="1.0" encoding="utf-8"?>
<sst xmlns="http://schemas.openxmlformats.org/spreadsheetml/2006/main" count="535" uniqueCount="272">
  <si>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</si>
  <si>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</si>
  <si>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</si>
  <si>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</si>
  <si>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</si>
  <si>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</si>
  <si>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</si>
  <si>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</si>
  <si>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</si>
  <si>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</si>
  <si>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</si>
  <si>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</si>
  <si>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</si>
  <si>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</si>
  <si>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</si>
  <si>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</si>
  <si>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</si>
  <si>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</si>
  <si>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</si>
  <si>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</si>
  <si>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</si>
  <si>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</si>
  <si>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</si>
  <si>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</si>
  <si>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</si>
  <si>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</si>
  <si>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</si>
  <si>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</si>
  <si>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8а</t>
  </si>
  <si>
    <t>8б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</si>
  <si>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</si>
  <si>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</si>
  <si>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</si>
  <si>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</si>
  <si>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 (за професійним спрямуванням)</t>
  </si>
  <si>
    <t>1.1.2</t>
  </si>
  <si>
    <t xml:space="preserve">Українська мова (за професійним спрямуванням) </t>
  </si>
  <si>
    <t>1.1.3</t>
  </si>
  <si>
    <t>Історія України та української культури</t>
  </si>
  <si>
    <t>1.1.4</t>
  </si>
  <si>
    <t>Філософія</t>
  </si>
  <si>
    <t>1.1.5</t>
  </si>
  <si>
    <t>1.1.6</t>
  </si>
  <si>
    <t>1.1.7</t>
  </si>
  <si>
    <t>1.1.8</t>
  </si>
  <si>
    <t>Нові інформаційні технології</t>
  </si>
  <si>
    <t>1.1.10</t>
  </si>
  <si>
    <t>Безпека життєдіяльності та основи охорони праці</t>
  </si>
  <si>
    <t>Разом п.1.1:</t>
  </si>
  <si>
    <t>1.2 Цикл професійної підготовки</t>
  </si>
  <si>
    <t>1.2.1</t>
  </si>
  <si>
    <t>Вступ до спеціальності</t>
  </si>
  <si>
    <t>1.2.2</t>
  </si>
  <si>
    <t>1.2.3</t>
  </si>
  <si>
    <t>1.2.4</t>
  </si>
  <si>
    <t>1.2.5</t>
  </si>
  <si>
    <t>1.2.6</t>
  </si>
  <si>
    <t>Теорія і методика викладання плавання</t>
  </si>
  <si>
    <t>1.2.7</t>
  </si>
  <si>
    <t>1.2.8</t>
  </si>
  <si>
    <t>1.2.9</t>
  </si>
  <si>
    <t>Теорія і методика фізичного виховання</t>
  </si>
  <si>
    <t>1.2.10</t>
  </si>
  <si>
    <t>Теорія і методика викладання обраного виду спорту</t>
  </si>
  <si>
    <t>1.2.11</t>
  </si>
  <si>
    <t>Педагогіка</t>
  </si>
  <si>
    <t>1.2.12</t>
  </si>
  <si>
    <t>Психологія</t>
  </si>
  <si>
    <t>Психологія фізичного виховання і спорту</t>
  </si>
  <si>
    <t>1.2.13</t>
  </si>
  <si>
    <t>Олімпійський і професійний спорт</t>
  </si>
  <si>
    <t>1.2.14</t>
  </si>
  <si>
    <t>1.2.15</t>
  </si>
  <si>
    <t>Спортивна метрологія</t>
  </si>
  <si>
    <t>1.2.16</t>
  </si>
  <si>
    <t>1.2.17</t>
  </si>
  <si>
    <t>1.2.18</t>
  </si>
  <si>
    <t>Разом п.1.2:</t>
  </si>
  <si>
    <t>1.3. Практична підготовка</t>
  </si>
  <si>
    <t>1.3.1</t>
  </si>
  <si>
    <t>Навчальна ознайомча практика</t>
  </si>
  <si>
    <t>1.3.2</t>
  </si>
  <si>
    <t xml:space="preserve">Виробнича (педагогічна) практика </t>
  </si>
  <si>
    <t>1.3.3</t>
  </si>
  <si>
    <t xml:space="preserve">Виробнича (тренерська) практика </t>
  </si>
  <si>
    <t>1.3.4</t>
  </si>
  <si>
    <t>Виробнича практика за профілем майбутньої роботи</t>
  </si>
  <si>
    <t>Разом п.1.3:</t>
  </si>
  <si>
    <t>1.4</t>
  </si>
  <si>
    <t>Разом п.1.4: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</si>
  <si>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</si>
  <si>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</si>
  <si>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</si>
  <si>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</si>
  <si>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 xml:space="preserve">Екологія </t>
  </si>
  <si>
    <t xml:space="preserve">Політологія </t>
  </si>
  <si>
    <t>2.1.2</t>
  </si>
  <si>
    <t>Етика та естетика</t>
  </si>
  <si>
    <t>Соціологія</t>
  </si>
  <si>
    <t>2.1.3</t>
  </si>
  <si>
    <t>Правознавство</t>
  </si>
  <si>
    <t>Основи економічної теорії</t>
  </si>
  <si>
    <t>Разом п.2.1:</t>
  </si>
  <si>
    <t>2.2.  Цикл професійної підготовки</t>
  </si>
  <si>
    <t>2.2.1</t>
  </si>
  <si>
    <t>2.2.1.1</t>
  </si>
  <si>
    <t>2.2.1.2</t>
  </si>
  <si>
    <t>2.2.1.3</t>
  </si>
  <si>
    <t>2.2.1.4</t>
  </si>
  <si>
    <t>2.2.1.5</t>
  </si>
  <si>
    <t>2.2.1.6</t>
  </si>
  <si>
    <t>2.2.1.7</t>
  </si>
  <si>
    <t>2.2.1.8</t>
  </si>
  <si>
    <t>2.2.2</t>
  </si>
  <si>
    <t>2.2.3</t>
  </si>
  <si>
    <t>2.2.4</t>
  </si>
  <si>
    <t>Теорія і методика викладання туризму</t>
  </si>
  <si>
    <t>Теорія і методика викладання скелелазіння</t>
  </si>
  <si>
    <t>2.2.5</t>
  </si>
  <si>
    <t>2.2.6</t>
  </si>
  <si>
    <t>Біомеханіка</t>
  </si>
  <si>
    <t>2.2.7</t>
  </si>
  <si>
    <t>Спортивна медицина</t>
  </si>
  <si>
    <t>2.2.8</t>
  </si>
  <si>
    <t>Разом п.2.2: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</si>
  <si>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</si>
  <si>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</si>
  <si>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</si>
  <si>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</si>
  <si>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</si>
  <si>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</si>
  <si>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</si>
  <si>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</si>
  <si>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</si>
  <si>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</si>
  <si>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Декан факультету ФЕМ</t>
  </si>
  <si>
    <t>Є.В. Мироненко</t>
  </si>
  <si>
    <t>Зав. кафедри</t>
  </si>
  <si>
    <t>О.М. Олійник</t>
  </si>
  <si>
    <t>Голова проектної групи</t>
  </si>
  <si>
    <t>П</t>
  </si>
  <si>
    <t>Анатомія людини з основами спортивної морфології</t>
  </si>
  <si>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</si>
  <si>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</si>
  <si>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</si>
  <si>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</si>
  <si>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</si>
  <si>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</si>
  <si>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</si>
  <si>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</si>
  <si>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</si>
  <si>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</si>
  <si>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</si>
  <si>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</si>
  <si>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</si>
  <si>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</si>
  <si>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</si>
  <si>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</si>
  <si>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</si>
  <si>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</si>
  <si>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</si>
  <si>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</si>
  <si>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</si>
  <si>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</si>
  <si>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ПК</t>
  </si>
  <si>
    <t>Т</t>
  </si>
  <si>
    <t>Т/П</t>
  </si>
  <si>
    <t xml:space="preserve">       II. ЗВЕДЕНІ ДАНІ ПРО БЮДЖЕТ ЧАСУ, тижні</t>
  </si>
  <si>
    <t xml:space="preserve"> ІІІ. ПРАКТИКА</t>
  </si>
  <si>
    <t>Теоретичне навчання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</si>
  <si>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</si>
  <si>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</si>
  <si>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</si>
  <si>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</si>
  <si>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</si>
  <si>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</si>
  <si>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</si>
  <si>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Разом</t>
  </si>
  <si>
    <t xml:space="preserve">протокол № </t>
  </si>
  <si>
    <t>"    "                  20 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</si>
  <si>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</si>
  <si>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</si>
  <si>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Термін навчання - 3 роки 10 місяців</t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</si>
  <si>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</si>
  <si>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</si>
  <si>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 xml:space="preserve"> 01 "Освіта / Педагогіка"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</si>
  <si>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017 "Фізична культура і спорт"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</si>
  <si>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Фізична культура і спорт</t>
    </r>
  </si>
  <si>
    <t>А</t>
  </si>
  <si>
    <t>Комплексний кваліфікаційний екзамен зі спеціальності</t>
  </si>
  <si>
    <t>Екзаменаційна сесія та проміж. контроль</t>
  </si>
  <si>
    <t>Теорія і методика викладання єдиноборств</t>
  </si>
  <si>
    <t>Теорія і методика викладання рухливих ігор і забав</t>
  </si>
  <si>
    <t>Кваліфікація:  бакалавр з фізичної культури і спорту</t>
  </si>
  <si>
    <t>123+8 по 16 год.</t>
  </si>
  <si>
    <t>24+8 по 16 год.</t>
  </si>
  <si>
    <t>І . ГРАФІК ОСВІТНЬОГО ПРОЦЕСУ</t>
  </si>
  <si>
    <t>Атест.</t>
  </si>
  <si>
    <t>№</t>
  </si>
  <si>
    <t>Форма  атестації (екзамен, дипломний проект (робота))</t>
  </si>
  <si>
    <t>V. План освітнього процесу</t>
  </si>
  <si>
    <t>1.4 Атестація</t>
  </si>
  <si>
    <t>Атестація (комплексний кваліфікаційний екзамен зі спеціальності)</t>
  </si>
  <si>
    <t>3+96 год.*</t>
  </si>
  <si>
    <t>* 2 доби на тиждень навчального семестру</t>
  </si>
  <si>
    <t>12+96 год.*</t>
  </si>
  <si>
    <t>Фізіологія людини та рухової активності</t>
  </si>
  <si>
    <t>Історія фізичної культури і спорту</t>
  </si>
  <si>
    <t>Основи наукових досліджень (за професійним спрямуванням)</t>
  </si>
  <si>
    <t>1.1.9</t>
  </si>
  <si>
    <t>Біохімія і біохімічні основи спортивного тренування</t>
  </si>
  <si>
    <t>Долікарська медична допомога та основи медичних знань</t>
  </si>
  <si>
    <t xml:space="preserve">Теорія і технології оздоровчо-рекреаційної рухової активності </t>
  </si>
  <si>
    <t>Адаптивний спорт</t>
  </si>
  <si>
    <t>Основи теорії здоров’я та здорового способу життя</t>
  </si>
  <si>
    <t>Загальна теорія підготовки спортсменів</t>
  </si>
  <si>
    <t>Теорія і методика викладання обраного виду спорту (курс. робота)</t>
  </si>
  <si>
    <t>Теорія і методика фізичного виховання (курс. робота)</t>
  </si>
  <si>
    <t>Теорія і методика фізичного виховання (розділ 1)</t>
  </si>
  <si>
    <t>Теорія і методика викладання обраного виду спорту (розділ 1)</t>
  </si>
  <si>
    <t>Теорія і методика фізичного виховання (розділ 2)</t>
  </si>
  <si>
    <t>Теорія і методика викладання обраного виду спорту (розділ 2)</t>
  </si>
  <si>
    <t>Теорія і методика викладання гімнастики (розділ 1)</t>
  </si>
  <si>
    <t>Теорія і методика викладання гімнастики (розділ 2)</t>
  </si>
  <si>
    <t>Теорія і методика викладання гімнастики (розділ 3)</t>
  </si>
  <si>
    <t>Теорія і методика викладання легкої атлетики (розділ 1)</t>
  </si>
  <si>
    <t>Теорія і методика викладання легкої атлетики (розділ 2)</t>
  </si>
  <si>
    <t>Теорія і методика викладання легкої атлетики (розділ 3)</t>
  </si>
  <si>
    <t>Спортивні споруди і обладнання</t>
  </si>
  <si>
    <t>1.2.19</t>
  </si>
  <si>
    <t>Менеджмент у сфері фізичної культури і спорту</t>
  </si>
  <si>
    <t xml:space="preserve">Теорія і методика дитячо-юнацького спорту </t>
  </si>
  <si>
    <t xml:space="preserve">Практикум зі спортивної підготовки в обраному виді спорту </t>
  </si>
  <si>
    <t xml:space="preserve">Педагогічна майстерність фахівців з фізичної культури і спорту </t>
  </si>
  <si>
    <t>Загальна гігієна та гігієна фізичних вправ</t>
  </si>
  <si>
    <t>Фізична терапія з основами масажу</t>
  </si>
  <si>
    <t>Теорія і методика викладання спортивних ігор (розділ баскетбол)</t>
  </si>
  <si>
    <t>Теорія і методика викладання спортивних ігор (розділ волейбол)</t>
  </si>
  <si>
    <t>Теорія і методика викладання спортивних ігор (розділ футбол)</t>
  </si>
  <si>
    <t>Теорія і методика викладання атлетизму (розділ 1)</t>
  </si>
  <si>
    <t>Теорія і методика викладання фітнесу (розділ 1)</t>
  </si>
  <si>
    <t>Теорія і методика викладання атлетизму (розділ 2)</t>
  </si>
  <si>
    <t>Теорія і методика викладання фітнесу (розділ 2)</t>
  </si>
  <si>
    <t>2.2.9</t>
  </si>
  <si>
    <t>Теорія і методика викладання лижних видів спорту (розділ 1)</t>
  </si>
  <si>
    <t>2.2.10</t>
  </si>
  <si>
    <t>2.2.11</t>
  </si>
  <si>
    <t>Теорія і методика викладання лижних видів спорту (розділ 2)</t>
  </si>
  <si>
    <t>Теорія і методика викладання спортивних ігор (розділ бадмінтон)</t>
  </si>
  <si>
    <t>Теорія і методика викладання спортивних ігор (розділ н/теніс)</t>
  </si>
  <si>
    <t>2.2.12</t>
  </si>
  <si>
    <t>Дисципліни з інших ОПП ДДМА</t>
  </si>
  <si>
    <t>1.2.20</t>
  </si>
  <si>
    <t>Технології психічної саморегуляції та взаємодії</t>
  </si>
  <si>
    <t>Фармакологічний супровід у сфері фізичної культури і спорту</t>
  </si>
  <si>
    <t>1.1.2.1</t>
  </si>
  <si>
    <t>1.1.2.2</t>
  </si>
  <si>
    <t>5</t>
  </si>
  <si>
    <t>1.2.5.1</t>
  </si>
  <si>
    <t>1.2.5.2</t>
  </si>
  <si>
    <t>1.2.5.3</t>
  </si>
  <si>
    <t>1.2.11.1</t>
  </si>
  <si>
    <t>1.2.11.2</t>
  </si>
  <si>
    <t>1.2.11.3</t>
  </si>
  <si>
    <t>2.2.13</t>
  </si>
  <si>
    <t>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</si>
  <si>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</si>
  <si>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</si>
  <si>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</si>
  <si>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>Ю.О. Долинний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</si>
  <si>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 атестація </t>
  </si>
  <si>
    <t xml:space="preserve"> IV.  АТЕСТАЦІЯ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</si>
</sst>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#,##0_-;\-* #,##0_-;\ _-;_-@_-"/>
    <numFmt numFmtId="166" formatCode="#,##0_-;\-* #,##0_-;\ &quot;&quot;_-;_-@_-"/>
    <numFmt numFmtId="167" formatCode="#,##0;\-* #,##0_-;\ &quot;&quot;_-;_-@_-"/>
    <numFmt numFmtId="168" formatCode="0.0"/>
    <numFmt numFmtId="169" formatCode="#,##0;\-* #,##0_-;\ _-;_-@_-"/>
  </numFmts>
  <fonts count="49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sz val="20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1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47" fillId="0" borderId="0"/>
    <xf numFmtId="0" fontId="1" fillId="0" borderId="0"/>
    <xf numFmtId="0" fontId="3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7" fillId="4" borderId="0" applyNumberFormat="0" applyBorder="0" applyAlignment="0" applyProtection="0"/>
    <xf numFmtId="164" fontId="47" fillId="0" borderId="0" applyFont="0" applyFill="0" applyBorder="0" applyAlignment="0" applyProtection="0"/>
  </cellStyleXfs>
  <cellXfs count="841">
    <xf numFmtId="0" fontId="0" fillId="0" borderId="0" xfId="0"/>
    <xf numFmtId="0" fontId="4" fillId="24" borderId="10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12" xfId="40" applyNumberFormat="1" applyFont="1" applyFill="1" applyBorder="1" applyAlignment="1" applyProtection="1">
      <alignment horizontal="center" vertical="center"/>
    </xf>
    <xf numFmtId="0" fontId="4" fillId="24" borderId="13" xfId="40" applyNumberFormat="1" applyFont="1" applyFill="1" applyBorder="1" applyAlignment="1" applyProtection="1">
      <alignment horizontal="center" vertical="center"/>
    </xf>
    <xf numFmtId="0" fontId="4" fillId="24" borderId="14" xfId="40" applyNumberFormat="1" applyFont="1" applyFill="1" applyBorder="1" applyAlignment="1" applyProtection="1">
      <alignment horizontal="center" vertical="center"/>
    </xf>
    <xf numFmtId="0" fontId="4" fillId="24" borderId="15" xfId="37" applyNumberFormat="1" applyFont="1" applyFill="1" applyBorder="1" applyAlignment="1" applyProtection="1">
      <alignment horizontal="center" vertical="center"/>
    </xf>
    <xf numFmtId="49" fontId="4" fillId="24" borderId="15" xfId="37" applyNumberFormat="1" applyFont="1" applyFill="1" applyBorder="1" applyAlignment="1" applyProtection="1">
      <alignment horizontal="center" vertical="center"/>
    </xf>
    <xf numFmtId="49" fontId="4" fillId="0" borderId="16" xfId="37" applyNumberFormat="1" applyFont="1" applyFill="1" applyBorder="1" applyAlignment="1">
      <alignment horizontal="left" vertical="center" wrapText="1"/>
    </xf>
    <xf numFmtId="49" fontId="5" fillId="0" borderId="16" xfId="37" applyNumberFormat="1" applyFont="1" applyFill="1" applyBorder="1" applyAlignment="1">
      <alignment horizontal="left" vertical="center" wrapText="1"/>
    </xf>
    <xf numFmtId="0" fontId="4" fillId="0" borderId="17" xfId="37" applyFont="1" applyFill="1" applyBorder="1" applyAlignment="1">
      <alignment horizontal="center" vertical="center" wrapText="1"/>
    </xf>
    <xf numFmtId="49" fontId="4" fillId="0" borderId="18" xfId="37" applyNumberFormat="1" applyFont="1" applyFill="1" applyBorder="1" applyAlignment="1">
      <alignment horizontal="center" vertical="center" wrapText="1"/>
    </xf>
    <xf numFmtId="165" fontId="4" fillId="0" borderId="19" xfId="37" applyNumberFormat="1" applyFont="1" applyFill="1" applyBorder="1" applyAlignment="1" applyProtection="1">
      <alignment horizontal="center" vertical="center" wrapText="1"/>
    </xf>
    <xf numFmtId="168" fontId="5" fillId="0" borderId="16" xfId="37" applyNumberFormat="1" applyFont="1" applyFill="1" applyBorder="1" applyAlignment="1" applyProtection="1">
      <alignment horizontal="center" vertical="center"/>
    </xf>
    <xf numFmtId="0" fontId="5" fillId="0" borderId="17" xfId="37" applyFont="1" applyFill="1" applyBorder="1" applyAlignment="1">
      <alignment horizontal="center" vertical="center" wrapText="1"/>
    </xf>
    <xf numFmtId="165" fontId="5" fillId="0" borderId="1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 applyProtection="1">
      <alignment horizontal="center" vertical="center"/>
    </xf>
    <xf numFmtId="165" fontId="5" fillId="0" borderId="20" xfId="37" applyNumberFormat="1" applyFont="1" applyFill="1" applyBorder="1" applyAlignment="1">
      <alignment horizontal="center" vertical="center" wrapText="1"/>
    </xf>
    <xf numFmtId="0" fontId="4" fillId="0" borderId="21" xfId="37" applyFont="1" applyFill="1" applyBorder="1" applyAlignment="1">
      <alignment horizontal="center" vertical="center" wrapText="1"/>
    </xf>
    <xf numFmtId="0" fontId="4" fillId="0" borderId="18" xfId="37" applyFont="1" applyFill="1" applyBorder="1" applyAlignment="1">
      <alignment horizontal="center" vertical="center" wrapText="1"/>
    </xf>
    <xf numFmtId="0" fontId="4" fillId="0" borderId="19" xfId="37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vertical="center"/>
    </xf>
    <xf numFmtId="165" fontId="4" fillId="0" borderId="18" xfId="37" applyNumberFormat="1" applyFont="1" applyFill="1" applyBorder="1" applyAlignment="1" applyProtection="1">
      <alignment vertical="center"/>
    </xf>
    <xf numFmtId="165" fontId="4" fillId="0" borderId="19" xfId="37" applyNumberFormat="1" applyFont="1" applyFill="1" applyBorder="1" applyAlignment="1" applyProtection="1">
      <alignment vertical="center"/>
    </xf>
    <xf numFmtId="165" fontId="4" fillId="0" borderId="20" xfId="37" applyNumberFormat="1" applyFont="1" applyFill="1" applyBorder="1" applyAlignment="1" applyProtection="1">
      <alignment vertical="center"/>
    </xf>
    <xf numFmtId="49" fontId="4" fillId="0" borderId="22" xfId="37" applyNumberFormat="1" applyFont="1" applyFill="1" applyBorder="1" applyAlignment="1" applyProtection="1">
      <alignment horizontal="left" vertical="center"/>
    </xf>
    <xf numFmtId="49" fontId="4" fillId="0" borderId="22" xfId="37" applyNumberFormat="1" applyFont="1" applyFill="1" applyBorder="1" applyAlignment="1">
      <alignment horizontal="left" vertical="center" wrapText="1"/>
    </xf>
    <xf numFmtId="0" fontId="4" fillId="0" borderId="23" xfId="37" applyFont="1" applyFill="1" applyBorder="1" applyAlignment="1">
      <alignment horizontal="center" vertical="center" wrapText="1"/>
    </xf>
    <xf numFmtId="0" fontId="4" fillId="0" borderId="24" xfId="37" applyNumberFormat="1" applyFont="1" applyFill="1" applyBorder="1" applyAlignment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 wrapText="1"/>
    </xf>
    <xf numFmtId="165" fontId="4" fillId="0" borderId="25" xfId="37" applyNumberFormat="1" applyFont="1" applyFill="1" applyBorder="1" applyAlignment="1" applyProtection="1">
      <alignment horizontal="center" vertical="center" wrapText="1"/>
    </xf>
    <xf numFmtId="168" fontId="4" fillId="0" borderId="22" xfId="37" applyNumberFormat="1" applyFont="1" applyFill="1" applyBorder="1" applyAlignment="1" applyProtection="1">
      <alignment horizontal="center" vertical="center"/>
    </xf>
    <xf numFmtId="165" fontId="4" fillId="0" borderId="24" xfId="37" applyNumberFormat="1" applyFont="1" applyFill="1" applyBorder="1" applyAlignment="1">
      <alignment horizontal="center" vertical="center" wrapText="1"/>
    </xf>
    <xf numFmtId="0" fontId="4" fillId="0" borderId="24" xfId="37" applyFont="1" applyFill="1" applyBorder="1" applyAlignment="1">
      <alignment horizontal="center" vertical="center" wrapText="1"/>
    </xf>
    <xf numFmtId="165" fontId="4" fillId="0" borderId="26" xfId="37" applyNumberFormat="1" applyFont="1" applyFill="1" applyBorder="1" applyAlignment="1">
      <alignment horizontal="center" vertical="center" wrapText="1"/>
    </xf>
    <xf numFmtId="1" fontId="4" fillId="0" borderId="27" xfId="37" applyNumberFormat="1" applyFont="1" applyFill="1" applyBorder="1" applyAlignment="1">
      <alignment horizontal="center" vertical="center" wrapText="1"/>
    </xf>
    <xf numFmtId="1" fontId="4" fillId="0" borderId="24" xfId="37" applyNumberFormat="1" applyFont="1" applyFill="1" applyBorder="1" applyAlignment="1">
      <alignment horizontal="center" vertical="center" wrapText="1"/>
    </xf>
    <xf numFmtId="1" fontId="4" fillId="0" borderId="25" xfId="37" applyNumberFormat="1" applyFont="1" applyFill="1" applyBorder="1" applyAlignment="1">
      <alignment horizontal="center" vertical="center" wrapText="1"/>
    </xf>
    <xf numFmtId="0" fontId="4" fillId="0" borderId="25" xfId="37" applyFont="1" applyFill="1" applyBorder="1" applyAlignment="1">
      <alignment horizontal="center" vertical="center" wrapText="1"/>
    </xf>
    <xf numFmtId="168" fontId="4" fillId="0" borderId="23" xfId="37" applyNumberFormat="1" applyFont="1" applyFill="1" applyBorder="1" applyAlignment="1">
      <alignment horizontal="center" vertical="center" wrapText="1"/>
    </xf>
    <xf numFmtId="0" fontId="4" fillId="0" borderId="26" xfId="37" applyFont="1" applyFill="1" applyBorder="1" applyAlignment="1">
      <alignment horizontal="center" vertical="center" wrapText="1"/>
    </xf>
    <xf numFmtId="49" fontId="4" fillId="0" borderId="28" xfId="37" applyNumberFormat="1" applyFont="1" applyFill="1" applyBorder="1" applyAlignment="1" applyProtection="1">
      <alignment horizontal="left" vertical="center"/>
    </xf>
    <xf numFmtId="49" fontId="4" fillId="0" borderId="28" xfId="37" applyNumberFormat="1" applyFont="1" applyFill="1" applyBorder="1" applyAlignment="1">
      <alignment horizontal="left" vertical="center" wrapText="1"/>
    </xf>
    <xf numFmtId="0" fontId="4" fillId="0" borderId="29" xfId="37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 wrapText="1"/>
    </xf>
    <xf numFmtId="165" fontId="4" fillId="0" borderId="31" xfId="37" applyNumberFormat="1" applyFont="1" applyFill="1" applyBorder="1" applyAlignment="1" applyProtection="1">
      <alignment horizontal="center" vertical="center" wrapText="1"/>
    </xf>
    <xf numFmtId="168" fontId="4" fillId="0" borderId="28" xfId="37" applyNumberFormat="1" applyFont="1" applyFill="1" applyBorder="1" applyAlignment="1" applyProtection="1">
      <alignment horizontal="center" vertical="center"/>
    </xf>
    <xf numFmtId="165" fontId="4" fillId="0" borderId="30" xfId="37" applyNumberFormat="1" applyFont="1" applyFill="1" applyBorder="1" applyAlignment="1">
      <alignment horizontal="center" vertical="center" wrapText="1"/>
    </xf>
    <xf numFmtId="0" fontId="4" fillId="0" borderId="30" xfId="37" applyFont="1" applyFill="1" applyBorder="1" applyAlignment="1">
      <alignment horizontal="center" vertical="center" wrapText="1"/>
    </xf>
    <xf numFmtId="165" fontId="4" fillId="0" borderId="32" xfId="37" applyNumberFormat="1" applyFont="1" applyFill="1" applyBorder="1" applyAlignment="1">
      <alignment horizontal="center" vertical="center" wrapText="1"/>
    </xf>
    <xf numFmtId="1" fontId="4" fillId="0" borderId="33" xfId="37" applyNumberFormat="1" applyFont="1" applyFill="1" applyBorder="1" applyAlignment="1">
      <alignment horizontal="center" vertical="center" wrapText="1"/>
    </xf>
    <xf numFmtId="1" fontId="4" fillId="0" borderId="30" xfId="37" applyNumberFormat="1" applyFont="1" applyFill="1" applyBorder="1" applyAlignment="1">
      <alignment horizontal="center" vertical="center" wrapText="1"/>
    </xf>
    <xf numFmtId="1" fontId="4" fillId="0" borderId="31" xfId="37" applyNumberFormat="1" applyFont="1" applyFill="1" applyBorder="1" applyAlignment="1">
      <alignment horizontal="center" vertical="center" wrapText="1"/>
    </xf>
    <xf numFmtId="0" fontId="4" fillId="0" borderId="31" xfId="37" applyFont="1" applyFill="1" applyBorder="1" applyAlignment="1">
      <alignment horizontal="center" vertical="center" wrapText="1"/>
    </xf>
    <xf numFmtId="168" fontId="4" fillId="0" borderId="29" xfId="37" applyNumberFormat="1" applyFont="1" applyFill="1" applyBorder="1" applyAlignment="1">
      <alignment horizontal="center" vertical="center" wrapText="1"/>
    </xf>
    <xf numFmtId="0" fontId="4" fillId="0" borderId="32" xfId="37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 wrapText="1"/>
    </xf>
    <xf numFmtId="0" fontId="4" fillId="0" borderId="10" xfId="37" applyFont="1" applyFill="1" applyBorder="1" applyAlignment="1">
      <alignment horizontal="center" vertical="center" wrapText="1"/>
    </xf>
    <xf numFmtId="0" fontId="4" fillId="0" borderId="35" xfId="37" applyFont="1" applyFill="1" applyBorder="1" applyAlignment="1">
      <alignment horizontal="center" vertical="center" wrapText="1"/>
    </xf>
    <xf numFmtId="169" fontId="4" fillId="0" borderId="12" xfId="37" applyNumberFormat="1" applyFont="1" applyFill="1" applyBorder="1" applyAlignment="1" applyProtection="1">
      <alignment horizontal="center" vertical="center"/>
    </xf>
    <xf numFmtId="168" fontId="5" fillId="0" borderId="34" xfId="37" applyNumberFormat="1" applyFont="1" applyFill="1" applyBorder="1" applyAlignment="1" applyProtection="1">
      <alignment horizontal="center" vertical="center"/>
    </xf>
    <xf numFmtId="165" fontId="5" fillId="0" borderId="36" xfId="37" applyNumberFormat="1" applyFont="1" applyFill="1" applyBorder="1" applyAlignment="1">
      <alignment horizontal="center" vertical="center" wrapText="1"/>
    </xf>
    <xf numFmtId="165" fontId="5" fillId="0" borderId="37" xfId="37" applyNumberFormat="1" applyFont="1" applyFill="1" applyBorder="1" applyAlignment="1">
      <alignment horizontal="center" vertical="center" wrapText="1"/>
    </xf>
    <xf numFmtId="1" fontId="4" fillId="0" borderId="10" xfId="37" applyNumberFormat="1" applyFont="1" applyFill="1" applyBorder="1" applyAlignment="1">
      <alignment horizontal="center" vertical="center" wrapText="1"/>
    </xf>
    <xf numFmtId="1" fontId="4" fillId="0" borderId="35" xfId="37" applyNumberFormat="1" applyFont="1" applyFill="1" applyBorder="1" applyAlignment="1">
      <alignment horizontal="center" vertical="center" wrapText="1"/>
    </xf>
    <xf numFmtId="1" fontId="4" fillId="0" borderId="12" xfId="37" applyNumberFormat="1" applyFont="1" applyFill="1" applyBorder="1" applyAlignment="1">
      <alignment horizontal="center" vertical="center" wrapText="1"/>
    </xf>
    <xf numFmtId="0" fontId="4" fillId="0" borderId="12" xfId="37" applyFont="1" applyFill="1" applyBorder="1" applyAlignment="1">
      <alignment horizontal="center" vertical="center" wrapText="1"/>
    </xf>
    <xf numFmtId="0" fontId="4" fillId="0" borderId="13" xfId="37" applyFont="1" applyFill="1" applyBorder="1" applyAlignment="1">
      <alignment horizontal="center" vertical="center" wrapText="1"/>
    </xf>
    <xf numFmtId="0" fontId="5" fillId="0" borderId="38" xfId="37" applyFont="1" applyFill="1" applyBorder="1" applyAlignment="1">
      <alignment horizontal="center" vertical="center" wrapText="1"/>
    </xf>
    <xf numFmtId="0" fontId="4" fillId="0" borderId="35" xfId="37" applyNumberFormat="1" applyFont="1" applyFill="1" applyBorder="1" applyAlignment="1">
      <alignment horizontal="center" vertical="center" wrapText="1"/>
    </xf>
    <xf numFmtId="49" fontId="4" fillId="0" borderId="35" xfId="37" applyNumberFormat="1" applyFont="1" applyFill="1" applyBorder="1" applyAlignment="1">
      <alignment horizontal="center" vertical="center" wrapText="1"/>
    </xf>
    <xf numFmtId="165" fontId="4" fillId="0" borderId="12" xfId="37" applyNumberFormat="1" applyFont="1" applyFill="1" applyBorder="1" applyAlignment="1" applyProtection="1">
      <alignment horizontal="center" vertical="center" wrapText="1"/>
    </xf>
    <xf numFmtId="0" fontId="5" fillId="0" borderId="10" xfId="37" applyFont="1" applyFill="1" applyBorder="1" applyAlignment="1">
      <alignment horizontal="center" vertical="center" wrapText="1"/>
    </xf>
    <xf numFmtId="165" fontId="5" fillId="0" borderId="35" xfId="37" applyNumberFormat="1" applyFont="1" applyFill="1" applyBorder="1" applyAlignment="1">
      <alignment horizontal="center" vertical="center" wrapText="1"/>
    </xf>
    <xf numFmtId="0" fontId="5" fillId="0" borderId="35" xfId="37" applyFont="1" applyFill="1" applyBorder="1" applyAlignment="1">
      <alignment horizontal="center" vertical="center" wrapText="1"/>
    </xf>
    <xf numFmtId="165" fontId="5" fillId="0" borderId="12" xfId="37" applyNumberFormat="1" applyFont="1" applyFill="1" applyBorder="1" applyAlignment="1">
      <alignment horizontal="center" vertical="center" wrapText="1"/>
    </xf>
    <xf numFmtId="168" fontId="4" fillId="0" borderId="10" xfId="37" applyNumberFormat="1" applyFont="1" applyFill="1" applyBorder="1" applyAlignment="1">
      <alignment horizontal="center" vertical="center" wrapText="1"/>
    </xf>
    <xf numFmtId="0" fontId="4" fillId="0" borderId="18" xfId="37" applyNumberFormat="1" applyFont="1" applyFill="1" applyBorder="1" applyAlignment="1">
      <alignment horizontal="center" vertical="center" wrapText="1"/>
    </xf>
    <xf numFmtId="0" fontId="4" fillId="0" borderId="42" xfId="37" applyNumberFormat="1" applyFont="1" applyFill="1" applyBorder="1" applyAlignment="1">
      <alignment horizontal="center" vertical="center" wrapText="1"/>
    </xf>
    <xf numFmtId="0" fontId="4" fillId="0" borderId="43" xfId="37" applyNumberFormat="1" applyFont="1" applyFill="1" applyBorder="1" applyAlignment="1">
      <alignment horizontal="center" vertical="center" wrapText="1"/>
    </xf>
    <xf numFmtId="0" fontId="4" fillId="0" borderId="44" xfId="37" applyNumberFormat="1" applyFont="1" applyFill="1" applyBorder="1" applyAlignment="1">
      <alignment horizontal="center" vertical="center" wrapText="1"/>
    </xf>
    <xf numFmtId="49" fontId="5" fillId="0" borderId="34" xfId="37" applyNumberFormat="1" applyFont="1" applyFill="1" applyBorder="1" applyAlignment="1">
      <alignment vertical="center" wrapText="1"/>
    </xf>
    <xf numFmtId="0" fontId="4" fillId="0" borderId="10" xfId="37" applyNumberFormat="1" applyFont="1" applyFill="1" applyBorder="1" applyAlignment="1">
      <alignment horizontal="center" vertical="center"/>
    </xf>
    <xf numFmtId="49" fontId="4" fillId="0" borderId="35" xfId="37" applyNumberFormat="1" applyFont="1" applyFill="1" applyBorder="1" applyAlignment="1">
      <alignment horizontal="center" vertical="center"/>
    </xf>
    <xf numFmtId="0" fontId="4" fillId="0" borderId="12" xfId="37" applyNumberFormat="1" applyFont="1" applyFill="1" applyBorder="1" applyAlignment="1" applyProtection="1">
      <alignment horizontal="center" vertical="center"/>
    </xf>
    <xf numFmtId="0" fontId="4" fillId="0" borderId="10" xfId="37" applyNumberFormat="1" applyFont="1" applyFill="1" applyBorder="1" applyAlignment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NumberFormat="1" applyFont="1" applyFill="1" applyBorder="1" applyAlignment="1">
      <alignment horizontal="center" vertical="center" wrapText="1"/>
    </xf>
    <xf numFmtId="49" fontId="4" fillId="0" borderId="10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 applyProtection="1">
      <alignment horizontal="center" vertical="center"/>
    </xf>
    <xf numFmtId="0" fontId="4" fillId="0" borderId="35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>
      <alignment horizontal="center" vertical="center"/>
    </xf>
    <xf numFmtId="0" fontId="5" fillId="0" borderId="35" xfId="37" applyNumberFormat="1" applyFont="1" applyFill="1" applyBorder="1" applyAlignment="1">
      <alignment horizontal="center" vertical="center"/>
    </xf>
    <xf numFmtId="1" fontId="5" fillId="0" borderId="43" xfId="37" applyNumberFormat="1" applyFont="1" applyFill="1" applyBorder="1" applyAlignment="1" applyProtection="1">
      <alignment horizontal="center" vertical="center"/>
    </xf>
    <xf numFmtId="0" fontId="4" fillId="0" borderId="45" xfId="37" applyNumberFormat="1" applyFont="1" applyFill="1" applyBorder="1" applyAlignment="1">
      <alignment horizontal="center" vertical="center" wrapText="1"/>
    </xf>
    <xf numFmtId="1" fontId="4" fillId="0" borderId="45" xfId="37" applyNumberFormat="1" applyFont="1" applyFill="1" applyBorder="1" applyAlignment="1">
      <alignment horizontal="center" vertical="center" wrapText="1"/>
    </xf>
    <xf numFmtId="168" fontId="5" fillId="0" borderId="46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 applyProtection="1">
      <alignment horizontal="center" vertical="center"/>
    </xf>
    <xf numFmtId="1" fontId="5" fillId="0" borderId="12" xfId="37" applyNumberFormat="1" applyFont="1" applyFill="1" applyBorder="1" applyAlignment="1" applyProtection="1">
      <alignment horizontal="center" vertical="center"/>
    </xf>
    <xf numFmtId="1" fontId="5" fillId="0" borderId="13" xfId="37" applyNumberFormat="1" applyFont="1" applyFill="1" applyBorder="1" applyAlignment="1" applyProtection="1">
      <alignment horizontal="center" vertical="center"/>
    </xf>
    <xf numFmtId="1" fontId="5" fillId="0" borderId="14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>
      <alignment horizontal="center" vertical="center"/>
    </xf>
    <xf numFmtId="0" fontId="6" fillId="0" borderId="12" xfId="37" applyNumberFormat="1" applyFont="1" applyFill="1" applyBorder="1" applyAlignment="1" applyProtection="1">
      <alignment horizontal="center" vertical="center"/>
    </xf>
    <xf numFmtId="0" fontId="6" fillId="0" borderId="10" xfId="37" applyNumberFormat="1" applyFont="1" applyFill="1" applyBorder="1" applyAlignment="1" applyProtection="1">
      <alignment horizontal="center" vertical="center"/>
    </xf>
    <xf numFmtId="0" fontId="6" fillId="0" borderId="35" xfId="37" applyNumberFormat="1" applyFont="1" applyFill="1" applyBorder="1" applyAlignment="1" applyProtection="1">
      <alignment horizontal="center" vertical="center"/>
    </xf>
    <xf numFmtId="0" fontId="6" fillId="0" borderId="13" xfId="37" applyNumberFormat="1" applyFont="1" applyFill="1" applyBorder="1" applyAlignment="1" applyProtection="1">
      <alignment horizontal="center" vertical="center"/>
    </xf>
    <xf numFmtId="49" fontId="5" fillId="0" borderId="47" xfId="37" applyNumberFormat="1" applyFont="1" applyFill="1" applyBorder="1" applyAlignment="1">
      <alignment vertical="center" wrapText="1"/>
    </xf>
    <xf numFmtId="0" fontId="4" fillId="0" borderId="42" xfId="37" applyNumberFormat="1" applyFont="1" applyFill="1" applyBorder="1" applyAlignment="1">
      <alignment horizontal="center" vertical="center"/>
    </xf>
    <xf numFmtId="49" fontId="4" fillId="0" borderId="43" xfId="37" applyNumberFormat="1" applyFont="1" applyFill="1" applyBorder="1" applyAlignment="1">
      <alignment horizontal="center" vertical="center"/>
    </xf>
    <xf numFmtId="1" fontId="5" fillId="0" borderId="39" xfId="37" applyNumberFormat="1" applyFont="1" applyFill="1" applyBorder="1" applyAlignment="1">
      <alignment horizontal="center" vertical="center"/>
    </xf>
    <xf numFmtId="0" fontId="5" fillId="0" borderId="39" xfId="37" applyNumberFormat="1" applyFont="1" applyFill="1" applyBorder="1" applyAlignment="1">
      <alignment horizontal="center" vertical="center"/>
    </xf>
    <xf numFmtId="168" fontId="5" fillId="0" borderId="4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horizontal="center" vertical="center"/>
    </xf>
    <xf numFmtId="165" fontId="4" fillId="0" borderId="18" xfId="37" applyNumberFormat="1" applyFont="1" applyFill="1" applyBorder="1" applyAlignment="1" applyProtection="1">
      <alignment horizontal="center" vertical="center"/>
    </xf>
    <xf numFmtId="165" fontId="4" fillId="0" borderId="19" xfId="37" applyNumberFormat="1" applyFont="1" applyFill="1" applyBorder="1" applyAlignment="1" applyProtection="1">
      <alignment horizontal="center" vertical="center"/>
    </xf>
    <xf numFmtId="165" fontId="4" fillId="0" borderId="20" xfId="37" applyNumberFormat="1" applyFont="1" applyFill="1" applyBorder="1" applyAlignment="1" applyProtection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 wrapText="1"/>
    </xf>
    <xf numFmtId="0" fontId="4" fillId="0" borderId="49" xfId="37" applyFont="1" applyFill="1" applyBorder="1" applyAlignment="1">
      <alignment horizontal="center" vertical="center" wrapText="1"/>
    </xf>
    <xf numFmtId="49" fontId="4" fillId="0" borderId="50" xfId="37" applyNumberFormat="1" applyFont="1" applyFill="1" applyBorder="1" applyAlignment="1">
      <alignment horizontal="left" vertical="center" wrapText="1"/>
    </xf>
    <xf numFmtId="49" fontId="4" fillId="0" borderId="22" xfId="0" applyNumberFormat="1" applyFont="1" applyFill="1" applyBorder="1" applyAlignment="1">
      <alignment horizontal="left" vertical="center" wrapText="1"/>
    </xf>
    <xf numFmtId="49" fontId="4" fillId="0" borderId="28" xfId="0" applyNumberFormat="1" applyFont="1" applyFill="1" applyBorder="1" applyAlignment="1">
      <alignment horizontal="left" vertical="center" wrapText="1"/>
    </xf>
    <xf numFmtId="49" fontId="5" fillId="0" borderId="53" xfId="37" applyNumberFormat="1" applyFont="1" applyFill="1" applyBorder="1" applyAlignment="1">
      <alignment horizontal="left" vertical="center" wrapText="1"/>
    </xf>
    <xf numFmtId="165" fontId="4" fillId="0" borderId="20" xfId="37" applyNumberFormat="1" applyFont="1" applyFill="1" applyBorder="1" applyAlignment="1" applyProtection="1">
      <alignment horizontal="center" vertical="center" wrapText="1"/>
    </xf>
    <xf numFmtId="49" fontId="4" fillId="0" borderId="51" xfId="37" applyNumberFormat="1" applyFont="1" applyFill="1" applyBorder="1" applyAlignment="1">
      <alignment horizontal="left" vertical="center" wrapText="1"/>
    </xf>
    <xf numFmtId="49" fontId="4" fillId="0" borderId="54" xfId="37" applyNumberFormat="1" applyFont="1" applyFill="1" applyBorder="1" applyAlignment="1">
      <alignment horizontal="left" vertical="center" wrapText="1"/>
    </xf>
    <xf numFmtId="165" fontId="4" fillId="0" borderId="26" xfId="37" applyNumberFormat="1" applyFont="1" applyFill="1" applyBorder="1" applyAlignment="1" applyProtection="1">
      <alignment horizontal="center" vertical="center" wrapText="1"/>
    </xf>
    <xf numFmtId="168" fontId="4" fillId="0" borderId="54" xfId="37" applyNumberFormat="1" applyFont="1" applyFill="1" applyBorder="1" applyAlignment="1" applyProtection="1">
      <alignment horizontal="center" vertical="center"/>
    </xf>
    <xf numFmtId="49" fontId="4" fillId="0" borderId="55" xfId="37" applyNumberFormat="1" applyFont="1" applyFill="1" applyBorder="1" applyAlignment="1">
      <alignment horizontal="left" vertical="center" wrapText="1"/>
    </xf>
    <xf numFmtId="168" fontId="4" fillId="0" borderId="55" xfId="37" applyNumberFormat="1" applyFont="1" applyFill="1" applyBorder="1" applyAlignment="1" applyProtection="1">
      <alignment horizontal="center" vertical="center"/>
    </xf>
    <xf numFmtId="0" fontId="4" fillId="0" borderId="52" xfId="37" applyFont="1" applyFill="1" applyBorder="1" applyAlignment="1">
      <alignment horizontal="center" vertical="center" wrapText="1"/>
    </xf>
    <xf numFmtId="1" fontId="4" fillId="0" borderId="29" xfId="37" applyNumberFormat="1" applyFont="1" applyFill="1" applyBorder="1" applyAlignment="1">
      <alignment horizontal="center" vertical="center" wrapText="1"/>
    </xf>
    <xf numFmtId="165" fontId="4" fillId="0" borderId="23" xfId="37" applyNumberFormat="1" applyFont="1" applyFill="1" applyBorder="1" applyAlignment="1" applyProtection="1">
      <alignment vertical="center"/>
    </xf>
    <xf numFmtId="165" fontId="4" fillId="0" borderId="24" xfId="37" applyNumberFormat="1" applyFont="1" applyFill="1" applyBorder="1" applyAlignment="1" applyProtection="1">
      <alignment vertical="center"/>
    </xf>
    <xf numFmtId="165" fontId="4" fillId="0" borderId="26" xfId="37" applyNumberFormat="1" applyFont="1" applyFill="1" applyBorder="1" applyAlignment="1" applyProtection="1">
      <alignment vertical="center"/>
    </xf>
    <xf numFmtId="168" fontId="4" fillId="0" borderId="27" xfId="37" applyNumberFormat="1" applyFont="1" applyFill="1" applyBorder="1" applyAlignment="1">
      <alignment horizontal="center" vertical="center" wrapText="1"/>
    </xf>
    <xf numFmtId="49" fontId="4" fillId="0" borderId="49" xfId="37" applyNumberFormat="1" applyFont="1" applyFill="1" applyBorder="1" applyAlignment="1">
      <alignment horizontal="center" vertical="center" wrapText="1"/>
    </xf>
    <xf numFmtId="0" fontId="4" fillId="0" borderId="58" xfId="37" applyFont="1" applyFill="1" applyBorder="1" applyAlignment="1">
      <alignment horizontal="center" vertical="center" wrapText="1"/>
    </xf>
    <xf numFmtId="0" fontId="4" fillId="0" borderId="56" xfId="37" applyFont="1" applyFill="1" applyBorder="1" applyAlignment="1">
      <alignment horizontal="center" vertical="center" wrapText="1"/>
    </xf>
    <xf numFmtId="0" fontId="4" fillId="0" borderId="30" xfId="37" applyNumberFormat="1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>
      <alignment horizontal="left" vertical="center" wrapText="1"/>
    </xf>
    <xf numFmtId="0" fontId="4" fillId="0" borderId="13" xfId="37" applyNumberFormat="1" applyFont="1" applyFill="1" applyBorder="1" applyAlignment="1" applyProtection="1">
      <alignment horizontal="center" vertical="center"/>
    </xf>
    <xf numFmtId="0" fontId="4" fillId="0" borderId="14" xfId="37" applyNumberFormat="1" applyFont="1" applyFill="1" applyBorder="1" applyAlignment="1">
      <alignment horizontal="center" vertical="center" wrapText="1"/>
    </xf>
    <xf numFmtId="49" fontId="5" fillId="0" borderId="46" xfId="37" applyNumberFormat="1" applyFont="1" applyFill="1" applyBorder="1" applyAlignment="1">
      <alignment vertical="center" wrapText="1"/>
    </xf>
    <xf numFmtId="0" fontId="4" fillId="0" borderId="61" xfId="37" applyNumberFormat="1" applyFont="1" applyFill="1" applyBorder="1" applyAlignment="1">
      <alignment horizontal="center" vertical="center"/>
    </xf>
    <xf numFmtId="49" fontId="4" fillId="0" borderId="36" xfId="37" applyNumberFormat="1" applyFont="1" applyFill="1" applyBorder="1" applyAlignment="1">
      <alignment horizontal="center" vertical="center"/>
    </xf>
    <xf numFmtId="0" fontId="4" fillId="0" borderId="37" xfId="37" applyNumberFormat="1" applyFont="1" applyFill="1" applyBorder="1" applyAlignment="1" applyProtection="1">
      <alignment horizontal="center" vertical="center"/>
    </xf>
    <xf numFmtId="1" fontId="5" fillId="0" borderId="61" xfId="37" applyNumberFormat="1" applyFont="1" applyFill="1" applyBorder="1" applyAlignment="1">
      <alignment horizontal="center" vertical="center"/>
    </xf>
    <xf numFmtId="1" fontId="5" fillId="0" borderId="36" xfId="37" applyNumberFormat="1" applyFont="1" applyFill="1" applyBorder="1" applyAlignment="1">
      <alignment horizontal="center" vertical="center"/>
    </xf>
    <xf numFmtId="0" fontId="5" fillId="0" borderId="36" xfId="37" applyNumberFormat="1" applyFont="1" applyFill="1" applyBorder="1" applyAlignment="1">
      <alignment horizontal="center" vertical="center"/>
    </xf>
    <xf numFmtId="0" fontId="4" fillId="0" borderId="61" xfId="37" applyNumberFormat="1" applyFont="1" applyFill="1" applyBorder="1" applyAlignment="1">
      <alignment horizontal="center" vertical="center" wrapText="1"/>
    </xf>
    <xf numFmtId="0" fontId="4" fillId="0" borderId="36" xfId="37" applyNumberFormat="1" applyFont="1" applyFill="1" applyBorder="1" applyAlignment="1">
      <alignment horizontal="center" vertical="center" wrapText="1"/>
    </xf>
    <xf numFmtId="0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NumberFormat="1" applyFont="1" applyFill="1" applyBorder="1" applyAlignment="1">
      <alignment horizontal="center" vertical="center" wrapText="1"/>
    </xf>
    <xf numFmtId="168" fontId="5" fillId="0" borderId="47" xfId="37" applyNumberFormat="1" applyFont="1" applyFill="1" applyBorder="1" applyAlignment="1" applyProtection="1">
      <alignment horizontal="center" vertical="center"/>
    </xf>
    <xf numFmtId="1" fontId="5" fillId="0" borderId="43" xfId="37" applyNumberFormat="1" applyFont="1" applyFill="1" applyBorder="1" applyAlignment="1">
      <alignment horizontal="center" vertical="center"/>
    </xf>
    <xf numFmtId="0" fontId="5" fillId="0" borderId="43" xfId="37" applyNumberFormat="1" applyFont="1" applyFill="1" applyBorder="1" applyAlignment="1">
      <alignment horizontal="center" vertical="center"/>
    </xf>
    <xf numFmtId="49" fontId="5" fillId="0" borderId="10" xfId="37" applyNumberFormat="1" applyFont="1" applyFill="1" applyBorder="1" applyAlignment="1" applyProtection="1">
      <alignment horizontal="center" vertical="center" wrapText="1"/>
    </xf>
    <xf numFmtId="49" fontId="5" fillId="0" borderId="14" xfId="37" applyNumberFormat="1" applyFont="1" applyFill="1" applyBorder="1" applyAlignment="1" applyProtection="1">
      <alignment horizontal="center" vertical="center" wrapText="1"/>
    </xf>
    <xf numFmtId="49" fontId="4" fillId="0" borderId="15" xfId="37" applyNumberFormat="1" applyFont="1" applyFill="1" applyBorder="1" applyAlignment="1">
      <alignment horizontal="left" vertical="center" wrapText="1"/>
    </xf>
    <xf numFmtId="0" fontId="7" fillId="0" borderId="45" xfId="37" applyNumberFormat="1" applyFont="1" applyFill="1" applyBorder="1" applyAlignment="1" applyProtection="1">
      <alignment horizontal="center" vertical="center"/>
    </xf>
    <xf numFmtId="165" fontId="5" fillId="0" borderId="13" xfId="37" applyNumberFormat="1" applyFont="1" applyFill="1" applyBorder="1" applyAlignment="1">
      <alignment horizontal="center" vertical="center" wrapText="1"/>
    </xf>
    <xf numFmtId="0" fontId="5" fillId="0" borderId="63" xfId="37" applyNumberFormat="1" applyFont="1" applyFill="1" applyBorder="1" applyAlignment="1">
      <alignment horizontal="center" vertical="center" wrapText="1"/>
    </xf>
    <xf numFmtId="0" fontId="5" fillId="0" borderId="43" xfId="37" applyNumberFormat="1" applyFont="1" applyFill="1" applyBorder="1" applyAlignment="1">
      <alignment horizontal="center" vertical="center" wrapText="1"/>
    </xf>
    <xf numFmtId="0" fontId="5" fillId="0" borderId="45" xfId="37" applyNumberFormat="1" applyFont="1" applyFill="1" applyBorder="1" applyAlignment="1">
      <alignment horizontal="center" vertical="center" wrapText="1"/>
    </xf>
    <xf numFmtId="0" fontId="5" fillId="0" borderId="42" xfId="37" applyNumberFormat="1" applyFont="1" applyFill="1" applyBorder="1" applyAlignment="1">
      <alignment horizontal="center" vertical="center" wrapText="1"/>
    </xf>
    <xf numFmtId="2" fontId="5" fillId="0" borderId="44" xfId="37" applyNumberFormat="1" applyFont="1" applyFill="1" applyBorder="1" applyAlignment="1">
      <alignment horizontal="center" vertical="center" wrapText="1"/>
    </xf>
    <xf numFmtId="0" fontId="5" fillId="0" borderId="44" xfId="37" applyNumberFormat="1" applyFont="1" applyFill="1" applyBorder="1" applyAlignment="1">
      <alignment horizontal="center" vertical="center" wrapText="1"/>
    </xf>
    <xf numFmtId="0" fontId="7" fillId="0" borderId="12" xfId="37" applyNumberFormat="1" applyFont="1" applyFill="1" applyBorder="1" applyAlignment="1" applyProtection="1">
      <alignment horizontal="center" vertical="center"/>
    </xf>
    <xf numFmtId="0" fontId="5" fillId="0" borderId="14" xfId="37" applyNumberFormat="1" applyFont="1" applyFill="1" applyBorder="1" applyAlignment="1">
      <alignment horizontal="center" vertical="center" wrapText="1"/>
    </xf>
    <xf numFmtId="0" fontId="5" fillId="0" borderId="35" xfId="37" applyNumberFormat="1" applyFont="1" applyFill="1" applyBorder="1" applyAlignment="1">
      <alignment horizontal="center" vertical="center" wrapText="1"/>
    </xf>
    <xf numFmtId="0" fontId="5" fillId="0" borderId="12" xfId="37" applyNumberFormat="1" applyFont="1" applyFill="1" applyBorder="1" applyAlignment="1">
      <alignment horizontal="center" vertical="center" wrapText="1"/>
    </xf>
    <xf numFmtId="0" fontId="5" fillId="0" borderId="10" xfId="37" applyNumberFormat="1" applyFont="1" applyFill="1" applyBorder="1" applyAlignment="1">
      <alignment horizontal="center" vertical="center" wrapText="1"/>
    </xf>
    <xf numFmtId="0" fontId="5" fillId="0" borderId="13" xfId="37" applyNumberFormat="1" applyFont="1" applyFill="1" applyBorder="1" applyAlignment="1">
      <alignment horizontal="center" vertical="center" wrapText="1"/>
    </xf>
    <xf numFmtId="1" fontId="5" fillId="0" borderId="10" xfId="37" applyNumberFormat="1" applyFont="1" applyFill="1" applyBorder="1" applyAlignment="1">
      <alignment horizontal="center" vertical="center" wrapText="1"/>
    </xf>
    <xf numFmtId="0" fontId="5" fillId="0" borderId="64" xfId="37" applyNumberFormat="1" applyFont="1" applyFill="1" applyBorder="1" applyAlignment="1">
      <alignment horizontal="center" vertical="center" wrapText="1"/>
    </xf>
    <xf numFmtId="0" fontId="5" fillId="0" borderId="36" xfId="37" applyNumberFormat="1" applyFont="1" applyFill="1" applyBorder="1" applyAlignment="1">
      <alignment horizontal="center" vertical="center" wrapText="1"/>
    </xf>
    <xf numFmtId="0" fontId="5" fillId="0" borderId="37" xfId="37" applyNumberFormat="1" applyFont="1" applyFill="1" applyBorder="1" applyAlignment="1">
      <alignment horizontal="center" vertical="center" wrapText="1"/>
    </xf>
    <xf numFmtId="0" fontId="5" fillId="0" borderId="61" xfId="37" applyNumberFormat="1" applyFont="1" applyFill="1" applyBorder="1" applyAlignment="1">
      <alignment horizontal="center" vertical="center" wrapText="1"/>
    </xf>
    <xf numFmtId="0" fontId="5" fillId="0" borderId="62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>
      <alignment horizontal="center" vertical="center" wrapText="1"/>
    </xf>
    <xf numFmtId="49" fontId="4" fillId="0" borderId="65" xfId="37" applyNumberFormat="1" applyFont="1" applyFill="1" applyBorder="1" applyAlignment="1">
      <alignment horizontal="left" vertical="center" wrapText="1"/>
    </xf>
    <xf numFmtId="0" fontId="7" fillId="0" borderId="37" xfId="37" applyNumberFormat="1" applyFont="1" applyFill="1" applyBorder="1" applyAlignment="1" applyProtection="1">
      <alignment horizontal="center" vertical="center"/>
    </xf>
    <xf numFmtId="165" fontId="5" fillId="0" borderId="41" xfId="37" applyNumberFormat="1" applyFont="1" applyFill="1" applyBorder="1" applyAlignment="1">
      <alignment horizontal="center" vertical="center" wrapText="1"/>
    </xf>
    <xf numFmtId="0" fontId="5" fillId="0" borderId="66" xfId="37" applyNumberFormat="1" applyFont="1" applyFill="1" applyBorder="1" applyAlignment="1">
      <alignment horizontal="center" vertical="center" wrapText="1"/>
    </xf>
    <xf numFmtId="0" fontId="5" fillId="0" borderId="39" xfId="37" applyNumberFormat="1" applyFont="1" applyFill="1" applyBorder="1" applyAlignment="1">
      <alignment horizontal="center" vertical="center" wrapText="1"/>
    </xf>
    <xf numFmtId="0" fontId="5" fillId="0" borderId="40" xfId="37" applyNumberFormat="1" applyFont="1" applyFill="1" applyBorder="1" applyAlignment="1">
      <alignment horizontal="center" vertical="center" wrapText="1"/>
    </xf>
    <xf numFmtId="0" fontId="5" fillId="0" borderId="38" xfId="37" applyNumberFormat="1" applyFont="1" applyFill="1" applyBorder="1" applyAlignment="1">
      <alignment horizontal="center" vertical="center" wrapText="1"/>
    </xf>
    <xf numFmtId="0" fontId="5" fillId="0" borderId="41" xfId="37" applyNumberFormat="1" applyFont="1" applyFill="1" applyBorder="1" applyAlignment="1">
      <alignment horizontal="center" vertical="center" wrapText="1"/>
    </xf>
    <xf numFmtId="2" fontId="5" fillId="0" borderId="38" xfId="37" applyNumberFormat="1" applyFont="1" applyFill="1" applyBorder="1" applyAlignment="1">
      <alignment horizontal="center" vertical="center" wrapText="1"/>
    </xf>
    <xf numFmtId="168" fontId="5" fillId="0" borderId="67" xfId="37" applyNumberFormat="1" applyFont="1" applyFill="1" applyBorder="1" applyAlignment="1" applyProtection="1">
      <alignment horizontal="center" vertical="center"/>
    </xf>
    <xf numFmtId="165" fontId="5" fillId="0" borderId="15" xfId="37" applyNumberFormat="1" applyFont="1" applyFill="1" applyBorder="1" applyAlignment="1" applyProtection="1">
      <alignment horizontal="left" vertical="center" wrapText="1"/>
    </xf>
    <xf numFmtId="0" fontId="4" fillId="0" borderId="35" xfId="37" applyFont="1" applyFill="1" applyBorder="1" applyAlignment="1" applyProtection="1">
      <alignment horizontal="right" vertical="center"/>
    </xf>
    <xf numFmtId="0" fontId="4" fillId="0" borderId="13" xfId="37" applyFont="1" applyFill="1" applyBorder="1" applyAlignment="1" applyProtection="1">
      <alignment horizontal="right" vertical="center"/>
    </xf>
    <xf numFmtId="1" fontId="4" fillId="0" borderId="13" xfId="37" applyNumberFormat="1" applyFont="1" applyFill="1" applyBorder="1" applyAlignment="1">
      <alignment horizontal="center" vertical="center" wrapText="1"/>
    </xf>
    <xf numFmtId="1" fontId="4" fillId="0" borderId="14" xfId="37" applyNumberFormat="1" applyFont="1" applyFill="1" applyBorder="1" applyAlignment="1">
      <alignment horizontal="center" vertical="center" wrapText="1"/>
    </xf>
    <xf numFmtId="1" fontId="5" fillId="0" borderId="38" xfId="37" applyNumberFormat="1" applyFont="1" applyFill="1" applyBorder="1" applyAlignment="1" applyProtection="1">
      <alignment horizontal="center" vertical="center"/>
    </xf>
    <xf numFmtId="1" fontId="5" fillId="0" borderId="39" xfId="37" applyNumberFormat="1" applyFont="1" applyFill="1" applyBorder="1" applyAlignment="1" applyProtection="1">
      <alignment horizontal="center" vertical="center"/>
    </xf>
    <xf numFmtId="1" fontId="5" fillId="0" borderId="41" xfId="37" applyNumberFormat="1" applyFont="1" applyFill="1" applyBorder="1" applyAlignment="1" applyProtection="1">
      <alignment horizontal="center" vertical="center"/>
    </xf>
    <xf numFmtId="1" fontId="5" fillId="0" borderId="66" xfId="37" applyNumberFormat="1" applyFont="1" applyFill="1" applyBorder="1" applyAlignment="1" applyProtection="1">
      <alignment horizontal="center" vertical="center"/>
    </xf>
    <xf numFmtId="1" fontId="5" fillId="0" borderId="68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 applyProtection="1">
      <alignment horizontal="center" vertical="center"/>
    </xf>
    <xf numFmtId="49" fontId="4" fillId="0" borderId="50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169" fontId="4" fillId="0" borderId="19" xfId="0" applyNumberFormat="1" applyFont="1" applyFill="1" applyBorder="1" applyAlignment="1" applyProtection="1">
      <alignment horizontal="center" vertical="center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49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 wrapText="1"/>
    </xf>
    <xf numFmtId="49" fontId="4" fillId="0" borderId="51" xfId="0" applyNumberFormat="1" applyFont="1" applyFill="1" applyBorder="1" applyAlignment="1">
      <alignment horizontal="left" vertical="center" wrapText="1"/>
    </xf>
    <xf numFmtId="169" fontId="4" fillId="0" borderId="25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center" vertical="center" wrapText="1"/>
    </xf>
    <xf numFmtId="49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60" xfId="0" applyNumberFormat="1" applyFont="1" applyFill="1" applyBorder="1" applyAlignment="1">
      <alignment horizontal="left" vertical="center" wrapText="1"/>
    </xf>
    <xf numFmtId="169" fontId="4" fillId="0" borderId="58" xfId="0" applyNumberFormat="1" applyFont="1" applyFill="1" applyBorder="1" applyAlignment="1" applyProtection="1">
      <alignment horizontal="center" vertical="center"/>
    </xf>
    <xf numFmtId="168" fontId="4" fillId="0" borderId="28" xfId="0" applyNumberFormat="1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59" xfId="0" applyNumberFormat="1" applyFont="1" applyFill="1" applyBorder="1" applyAlignment="1" applyProtection="1">
      <alignment horizontal="center" vertical="center" wrapText="1"/>
    </xf>
    <xf numFmtId="0" fontId="4" fillId="0" borderId="49" xfId="0" applyNumberFormat="1" applyFont="1" applyFill="1" applyBorder="1" applyAlignment="1" applyProtection="1">
      <alignment horizontal="center" vertical="center" wrapText="1"/>
    </xf>
    <xf numFmtId="0" fontId="4" fillId="0" borderId="58" xfId="0" applyNumberFormat="1" applyFont="1" applyFill="1" applyBorder="1" applyAlignment="1" applyProtection="1">
      <alignment horizontal="center" vertical="center" wrapText="1"/>
    </xf>
    <xf numFmtId="49" fontId="4" fillId="0" borderId="52" xfId="0" applyNumberFormat="1" applyFont="1" applyFill="1" applyBorder="1" applyAlignment="1" applyProtection="1">
      <alignment horizontal="center" vertical="center" wrapText="1"/>
    </xf>
    <xf numFmtId="49" fontId="4" fillId="0" borderId="49" xfId="0" applyNumberFormat="1" applyFont="1" applyFill="1" applyBorder="1" applyAlignment="1" applyProtection="1">
      <alignment horizontal="center" vertical="center" wrapText="1"/>
    </xf>
    <xf numFmtId="49" fontId="4" fillId="0" borderId="56" xfId="0" applyNumberFormat="1" applyFont="1" applyFill="1" applyBorder="1" applyAlignment="1" applyProtection="1">
      <alignment horizontal="center" vertical="center" wrapText="1"/>
    </xf>
    <xf numFmtId="49" fontId="5" fillId="0" borderId="34" xfId="0" applyNumberFormat="1" applyFont="1" applyFill="1" applyBorder="1" applyAlignment="1">
      <alignment vertical="center" wrapText="1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50" xfId="0" applyNumberFormat="1" applyFont="1" applyFill="1" applyBorder="1" applyAlignment="1">
      <alignment vertical="center" wrapText="1"/>
    </xf>
    <xf numFmtId="49" fontId="5" fillId="0" borderId="63" xfId="37" applyNumberFormat="1" applyFont="1" applyFill="1" applyBorder="1" applyAlignment="1" applyProtection="1">
      <alignment horizontal="center" vertical="center" wrapText="1"/>
    </xf>
    <xf numFmtId="49" fontId="5" fillId="0" borderId="43" xfId="37" applyNumberFormat="1" applyFont="1" applyFill="1" applyBorder="1" applyAlignment="1" applyProtection="1">
      <alignment horizontal="center" vertical="center" wrapText="1"/>
    </xf>
    <xf numFmtId="49" fontId="5" fillId="0" borderId="45" xfId="37" applyNumberFormat="1" applyFont="1" applyFill="1" applyBorder="1" applyAlignment="1" applyProtection="1">
      <alignment horizontal="center" vertical="center" wrapText="1"/>
    </xf>
    <xf numFmtId="49" fontId="5" fillId="0" borderId="42" xfId="37" applyNumberFormat="1" applyFont="1" applyFill="1" applyBorder="1" applyAlignment="1" applyProtection="1">
      <alignment horizontal="center" vertical="center" wrapText="1"/>
    </xf>
    <xf numFmtId="49" fontId="5" fillId="0" borderId="44" xfId="37" applyNumberFormat="1" applyFont="1" applyFill="1" applyBorder="1" applyAlignment="1" applyProtection="1">
      <alignment horizontal="center" vertical="center" wrapText="1"/>
    </xf>
    <xf numFmtId="168" fontId="5" fillId="24" borderId="34" xfId="40" applyNumberFormat="1" applyFont="1" applyFill="1" applyBorder="1" applyAlignment="1" applyProtection="1">
      <alignment horizontal="center" vertical="center"/>
    </xf>
    <xf numFmtId="1" fontId="5" fillId="24" borderId="38" xfId="40" applyNumberFormat="1" applyFont="1" applyFill="1" applyBorder="1" applyAlignment="1" applyProtection="1">
      <alignment horizontal="center" vertical="center"/>
    </xf>
    <xf numFmtId="1" fontId="5" fillId="24" borderId="39" xfId="40" applyNumberFormat="1" applyFont="1" applyFill="1" applyBorder="1" applyAlignment="1" applyProtection="1">
      <alignment horizontal="center" vertical="center"/>
    </xf>
    <xf numFmtId="1" fontId="5" fillId="24" borderId="40" xfId="40" applyNumberFormat="1" applyFont="1" applyFill="1" applyBorder="1" applyAlignment="1" applyProtection="1">
      <alignment horizontal="center" vertical="center"/>
    </xf>
    <xf numFmtId="1" fontId="5" fillId="24" borderId="42" xfId="40" applyNumberFormat="1" applyFont="1" applyFill="1" applyBorder="1" applyAlignment="1" applyProtection="1">
      <alignment horizontal="center" vertical="center"/>
    </xf>
    <xf numFmtId="1" fontId="5" fillId="24" borderId="43" xfId="40" applyNumberFormat="1" applyFont="1" applyFill="1" applyBorder="1" applyAlignment="1" applyProtection="1">
      <alignment horizontal="center" vertical="center"/>
    </xf>
    <xf numFmtId="1" fontId="5" fillId="24" borderId="45" xfId="40" applyNumberFormat="1" applyFont="1" applyFill="1" applyBorder="1" applyAlignment="1" applyProtection="1">
      <alignment horizontal="center" vertical="center"/>
    </xf>
    <xf numFmtId="1" fontId="5" fillId="24" borderId="44" xfId="40" applyNumberFormat="1" applyFont="1" applyFill="1" applyBorder="1" applyAlignment="1" applyProtection="1">
      <alignment horizontal="center" vertical="center"/>
    </xf>
    <xf numFmtId="1" fontId="5" fillId="24" borderId="63" xfId="40" applyNumberFormat="1" applyFont="1" applyFill="1" applyBorder="1" applyAlignment="1" applyProtection="1">
      <alignment horizontal="center" vertical="center"/>
    </xf>
    <xf numFmtId="1" fontId="5" fillId="24" borderId="10" xfId="40" applyNumberFormat="1" applyFont="1" applyFill="1" applyBorder="1" applyAlignment="1" applyProtection="1">
      <alignment horizontal="center" vertical="center"/>
    </xf>
    <xf numFmtId="1" fontId="5" fillId="24" borderId="35" xfId="40" applyNumberFormat="1" applyFont="1" applyFill="1" applyBorder="1" applyAlignment="1" applyProtection="1">
      <alignment horizontal="center" vertical="center"/>
    </xf>
    <xf numFmtId="1" fontId="5" fillId="24" borderId="12" xfId="40" applyNumberFormat="1" applyFont="1" applyFill="1" applyBorder="1" applyAlignment="1" applyProtection="1">
      <alignment horizontal="center" vertical="center"/>
    </xf>
    <xf numFmtId="1" fontId="5" fillId="24" borderId="13" xfId="40" applyNumberFormat="1" applyFont="1" applyFill="1" applyBorder="1" applyAlignment="1" applyProtection="1">
      <alignment horizontal="center" vertical="center"/>
    </xf>
    <xf numFmtId="1" fontId="5" fillId="24" borderId="14" xfId="40" applyNumberFormat="1" applyFont="1" applyFill="1" applyBorder="1" applyAlignment="1" applyProtection="1">
      <alignment horizontal="center" vertical="center"/>
    </xf>
    <xf numFmtId="1" fontId="5" fillId="24" borderId="65" xfId="40" applyNumberFormat="1" applyFont="1" applyFill="1" applyBorder="1" applyAlignment="1">
      <alignment horizontal="center" vertical="center" wrapText="1"/>
    </xf>
    <xf numFmtId="0" fontId="4" fillId="24" borderId="34" xfId="0" applyFont="1" applyFill="1" applyBorder="1" applyAlignment="1">
      <alignment horizontal="center" vertical="center" wrapText="1"/>
    </xf>
    <xf numFmtId="0" fontId="4" fillId="24" borderId="15" xfId="0" applyFont="1" applyFill="1" applyBorder="1" applyAlignment="1">
      <alignment horizontal="center" vertical="center" wrapText="1"/>
    </xf>
    <xf numFmtId="0" fontId="4" fillId="24" borderId="71" xfId="0" applyFont="1" applyFill="1" applyBorder="1" applyAlignment="1">
      <alignment horizontal="center" vertical="center" wrapText="1"/>
    </xf>
    <xf numFmtId="0" fontId="5" fillId="24" borderId="69" xfId="0" applyFont="1" applyFill="1" applyBorder="1" applyAlignment="1">
      <alignment horizontal="center" vertical="center"/>
    </xf>
    <xf numFmtId="166" fontId="5" fillId="24" borderId="0" xfId="40" applyNumberFormat="1" applyFont="1" applyFill="1" applyBorder="1" applyAlignment="1" applyProtection="1">
      <alignment horizontal="right" vertical="center"/>
    </xf>
    <xf numFmtId="166" fontId="4" fillId="24" borderId="0" xfId="40" applyNumberFormat="1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horizontal="right" vertical="center"/>
    </xf>
    <xf numFmtId="166" fontId="4" fillId="0" borderId="0" xfId="40" applyNumberFormat="1" applyFont="1" applyFill="1" applyBorder="1" applyAlignment="1" applyProtection="1">
      <alignment vertical="center"/>
    </xf>
    <xf numFmtId="0" fontId="0" fillId="0" borderId="0" xfId="0" applyFill="1"/>
    <xf numFmtId="1" fontId="5" fillId="0" borderId="17" xfId="37" applyNumberFormat="1" applyFont="1" applyFill="1" applyBorder="1" applyAlignment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/>
    </xf>
    <xf numFmtId="1" fontId="4" fillId="0" borderId="29" xfId="37" applyNumberFormat="1" applyFont="1" applyFill="1" applyBorder="1" applyAlignment="1">
      <alignment horizontal="center" vertical="center"/>
    </xf>
    <xf numFmtId="49" fontId="4" fillId="0" borderId="46" xfId="37" applyNumberFormat="1" applyFont="1" applyFill="1" applyBorder="1" applyAlignment="1" applyProtection="1">
      <alignment horizontal="left" vertical="center"/>
    </xf>
    <xf numFmtId="49" fontId="4" fillId="0" borderId="16" xfId="37" applyNumberFormat="1" applyFont="1" applyFill="1" applyBorder="1" applyAlignment="1" applyProtection="1">
      <alignment horizontal="left" vertical="center"/>
    </xf>
    <xf numFmtId="0" fontId="4" fillId="0" borderId="49" xfId="37" applyNumberFormat="1" applyFont="1" applyFill="1" applyBorder="1" applyAlignment="1">
      <alignment horizontal="center" vertical="center" wrapText="1"/>
    </xf>
    <xf numFmtId="0" fontId="5" fillId="24" borderId="46" xfId="0" applyFont="1" applyFill="1" applyBorder="1" applyAlignment="1">
      <alignment horizontal="center" vertical="center"/>
    </xf>
    <xf numFmtId="0" fontId="5" fillId="24" borderId="15" xfId="0" applyFont="1" applyFill="1" applyBorder="1" applyAlignment="1">
      <alignment horizontal="center" vertical="center" wrapText="1"/>
    </xf>
    <xf numFmtId="0" fontId="4" fillId="0" borderId="0" xfId="37" applyFont="1"/>
    <xf numFmtId="0" fontId="28" fillId="0" borderId="0" xfId="37" applyFont="1"/>
    <xf numFmtId="0" fontId="2" fillId="0" borderId="0" xfId="37" applyFont="1" applyBorder="1" applyAlignment="1"/>
    <xf numFmtId="0" fontId="10" fillId="0" borderId="0" xfId="37" applyFont="1" applyBorder="1" applyAlignment="1">
      <alignment horizontal="center" vertical="center"/>
    </xf>
    <xf numFmtId="0" fontId="10" fillId="0" borderId="0" xfId="37" applyFont="1" applyAlignment="1">
      <alignment horizontal="center" vertical="center"/>
    </xf>
    <xf numFmtId="0" fontId="28" fillId="0" borderId="0" xfId="37" applyFont="1" applyBorder="1" applyAlignment="1">
      <alignment horizontal="center" vertical="center"/>
    </xf>
    <xf numFmtId="0" fontId="28" fillId="0" borderId="0" xfId="37" applyFont="1" applyBorder="1" applyAlignment="1">
      <alignment horizontal="right" vertical="center"/>
    </xf>
    <xf numFmtId="0" fontId="2" fillId="0" borderId="0" xfId="37" applyFont="1" applyBorder="1" applyAlignment="1">
      <alignment horizontal="center" wrapText="1"/>
    </xf>
    <xf numFmtId="0" fontId="31" fillId="0" borderId="0" xfId="37" applyFont="1" applyAlignment="1">
      <alignment wrapText="1"/>
    </xf>
    <xf numFmtId="0" fontId="4" fillId="0" borderId="0" xfId="37" applyFont="1" applyAlignment="1">
      <alignment horizontal="center" wrapText="1"/>
    </xf>
    <xf numFmtId="0" fontId="4" fillId="0" borderId="0" xfId="37" applyFont="1" applyBorder="1"/>
    <xf numFmtId="0" fontId="32" fillId="0" borderId="0" xfId="36" applyFont="1" applyAlignment="1"/>
    <xf numFmtId="0" fontId="30" fillId="0" borderId="0" xfId="36" applyFont="1"/>
    <xf numFmtId="0" fontId="35" fillId="0" borderId="0" xfId="0" applyFont="1" applyAlignment="1"/>
    <xf numFmtId="0" fontId="4" fillId="0" borderId="0" xfId="0" applyFont="1"/>
    <xf numFmtId="0" fontId="29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28" fillId="0" borderId="0" xfId="0" applyFont="1" applyBorder="1" applyAlignment="1"/>
    <xf numFmtId="0" fontId="28" fillId="0" borderId="0" xfId="0" applyFont="1"/>
    <xf numFmtId="0" fontId="43" fillId="0" borderId="0" xfId="0" applyFont="1" applyAlignment="1">
      <alignment vertical="top" wrapText="1"/>
    </xf>
    <xf numFmtId="0" fontId="37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3" fillId="0" borderId="0" xfId="37" applyFont="1" applyBorder="1" applyAlignment="1">
      <alignment horizontal="center" vertical="center"/>
    </xf>
    <xf numFmtId="0" fontId="33" fillId="0" borderId="0" xfId="37" applyFont="1" applyBorder="1" applyAlignment="1">
      <alignment horizontal="left" vertical="center"/>
    </xf>
    <xf numFmtId="0" fontId="33" fillId="0" borderId="0" xfId="37" applyFont="1" applyBorder="1" applyAlignment="1">
      <alignment vertical="center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wrapText="1"/>
    </xf>
    <xf numFmtId="0" fontId="33" fillId="0" borderId="0" xfId="37" applyFont="1" applyBorder="1" applyAlignment="1">
      <alignment horizontal="right" vertical="center"/>
    </xf>
    <xf numFmtId="0" fontId="32" fillId="0" borderId="77" xfId="37" applyFont="1" applyBorder="1" applyAlignment="1">
      <alignment horizontal="center" vertical="center"/>
    </xf>
    <xf numFmtId="0" fontId="32" fillId="0" borderId="78" xfId="37" applyFont="1" applyBorder="1" applyAlignment="1">
      <alignment horizontal="center" vertical="center"/>
    </xf>
    <xf numFmtId="0" fontId="32" fillId="0" borderId="79" xfId="37" applyFont="1" applyBorder="1" applyAlignment="1">
      <alignment horizontal="center" vertical="center"/>
    </xf>
    <xf numFmtId="0" fontId="32" fillId="0" borderId="80" xfId="37" applyFont="1" applyBorder="1" applyAlignment="1">
      <alignment horizontal="center" vertical="center"/>
    </xf>
    <xf numFmtId="0" fontId="32" fillId="0" borderId="81" xfId="37" applyFont="1" applyBorder="1" applyAlignment="1">
      <alignment horizontal="center" vertical="center"/>
    </xf>
    <xf numFmtId="0" fontId="32" fillId="0" borderId="61" xfId="37" applyFont="1" applyBorder="1" applyAlignment="1">
      <alignment horizontal="center" vertical="center"/>
    </xf>
    <xf numFmtId="0" fontId="32" fillId="0" borderId="36" xfId="37" applyFont="1" applyBorder="1" applyAlignment="1">
      <alignment horizontal="center" vertical="center"/>
    </xf>
    <xf numFmtId="0" fontId="32" fillId="0" borderId="69" xfId="37" applyFont="1" applyBorder="1" applyAlignment="1">
      <alignment horizontal="center" vertical="center"/>
    </xf>
    <xf numFmtId="0" fontId="32" fillId="0" borderId="82" xfId="37" applyFont="1" applyBorder="1" applyAlignment="1">
      <alignment horizontal="center" vertical="center"/>
    </xf>
    <xf numFmtId="0" fontId="32" fillId="0" borderId="83" xfId="37" applyFont="1" applyBorder="1" applyAlignment="1">
      <alignment horizontal="center" vertical="center"/>
    </xf>
    <xf numFmtId="0" fontId="32" fillId="0" borderId="84" xfId="37" applyFont="1" applyBorder="1" applyAlignment="1">
      <alignment horizontal="center" vertical="center"/>
    </xf>
    <xf numFmtId="0" fontId="32" fillId="0" borderId="85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86" xfId="37" applyFont="1" applyBorder="1" applyAlignment="1">
      <alignment horizontal="center" vertical="center"/>
    </xf>
    <xf numFmtId="0" fontId="32" fillId="0" borderId="87" xfId="37" applyFont="1" applyBorder="1" applyAlignment="1">
      <alignment horizontal="center" vertical="center"/>
    </xf>
    <xf numFmtId="0" fontId="32" fillId="0" borderId="88" xfId="39" applyFont="1" applyBorder="1" applyAlignment="1">
      <alignment horizontal="center" vertical="center"/>
    </xf>
    <xf numFmtId="0" fontId="32" fillId="0" borderId="89" xfId="39" applyFont="1" applyBorder="1" applyAlignment="1">
      <alignment horizontal="center" vertical="center"/>
    </xf>
    <xf numFmtId="0" fontId="32" fillId="0" borderId="90" xfId="39" applyFont="1" applyBorder="1" applyAlignment="1">
      <alignment horizontal="center" vertical="center"/>
    </xf>
    <xf numFmtId="0" fontId="30" fillId="0" borderId="91" xfId="37" applyFont="1" applyBorder="1" applyAlignment="1">
      <alignment horizontal="center"/>
    </xf>
    <xf numFmtId="0" fontId="30" fillId="0" borderId="7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 wrapText="1"/>
    </xf>
    <xf numFmtId="0" fontId="30" fillId="0" borderId="74" xfId="37" applyFont="1" applyFill="1" applyBorder="1" applyAlignment="1">
      <alignment horizontal="center" vertical="center" wrapText="1"/>
    </xf>
    <xf numFmtId="0" fontId="30" fillId="0" borderId="92" xfId="37" applyFont="1" applyFill="1" applyBorder="1" applyAlignment="1">
      <alignment horizontal="center" vertical="center" wrapText="1"/>
    </xf>
    <xf numFmtId="0" fontId="30" fillId="0" borderId="93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/>
    </xf>
    <xf numFmtId="0" fontId="30" fillId="0" borderId="93" xfId="37" applyFont="1" applyFill="1" applyBorder="1" applyAlignment="1">
      <alignment horizontal="center" vertical="center"/>
    </xf>
    <xf numFmtId="0" fontId="30" fillId="0" borderId="72" xfId="37" applyFont="1" applyFill="1" applyBorder="1" applyAlignment="1">
      <alignment horizontal="center" vertical="center"/>
    </xf>
    <xf numFmtId="0" fontId="30" fillId="0" borderId="73" xfId="37" applyFont="1" applyBorder="1" applyAlignment="1">
      <alignment horizontal="center" vertical="center"/>
    </xf>
    <xf numFmtId="0" fontId="30" fillId="0" borderId="74" xfId="37" applyFont="1" applyBorder="1" applyAlignment="1">
      <alignment horizontal="center" vertical="center"/>
    </xf>
    <xf numFmtId="0" fontId="30" fillId="0" borderId="92" xfId="37" applyFont="1" applyBorder="1" applyAlignment="1">
      <alignment horizontal="center" vertical="center"/>
    </xf>
    <xf numFmtId="0" fontId="30" fillId="0" borderId="93" xfId="37" applyFont="1" applyBorder="1" applyAlignment="1">
      <alignment horizontal="center" vertical="center"/>
    </xf>
    <xf numFmtId="0" fontId="30" fillId="0" borderId="17" xfId="37" applyFont="1" applyBorder="1" applyAlignment="1">
      <alignment horizontal="center" vertical="center"/>
    </xf>
    <xf numFmtId="0" fontId="30" fillId="0" borderId="18" xfId="37" applyFont="1" applyBorder="1" applyAlignment="1">
      <alignment horizontal="center" vertical="center"/>
    </xf>
    <xf numFmtId="0" fontId="30" fillId="0" borderId="20" xfId="37" applyFont="1" applyBorder="1" applyAlignment="1">
      <alignment horizontal="center" vertical="center"/>
    </xf>
    <xf numFmtId="0" fontId="30" fillId="0" borderId="94" xfId="37" applyFont="1" applyBorder="1" applyAlignment="1">
      <alignment horizontal="center"/>
    </xf>
    <xf numFmtId="0" fontId="30" fillId="0" borderId="23" xfId="37" applyFont="1" applyFill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0" fontId="30" fillId="0" borderId="26" xfId="37" applyFont="1" applyFill="1" applyBorder="1" applyAlignment="1">
      <alignment horizontal="center" vertical="center" wrapText="1"/>
    </xf>
    <xf numFmtId="0" fontId="30" fillId="0" borderId="27" xfId="37" applyFont="1" applyFill="1" applyBorder="1" applyAlignment="1">
      <alignment horizontal="center" vertical="center" wrapText="1"/>
    </xf>
    <xf numFmtId="0" fontId="30" fillId="0" borderId="25" xfId="37" applyFont="1" applyFill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/>
    </xf>
    <xf numFmtId="0" fontId="30" fillId="0" borderId="25" xfId="37" applyFont="1" applyFill="1" applyBorder="1" applyAlignment="1">
      <alignment horizontal="center" vertical="center"/>
    </xf>
    <xf numFmtId="0" fontId="30" fillId="0" borderId="23" xfId="37" applyFont="1" applyFill="1" applyBorder="1" applyAlignment="1">
      <alignment horizontal="center" vertical="center"/>
    </xf>
    <xf numFmtId="0" fontId="30" fillId="0" borderId="24" xfId="37" applyFont="1" applyBorder="1" applyAlignment="1">
      <alignment horizontal="center" vertical="center"/>
    </xf>
    <xf numFmtId="0" fontId="30" fillId="0" borderId="26" xfId="37" applyFont="1" applyBorder="1" applyAlignment="1">
      <alignment horizontal="center" vertical="center"/>
    </xf>
    <xf numFmtId="0" fontId="30" fillId="0" borderId="27" xfId="37" applyFont="1" applyBorder="1" applyAlignment="1">
      <alignment horizontal="center" vertical="center"/>
    </xf>
    <xf numFmtId="0" fontId="30" fillId="0" borderId="25" xfId="37" applyFont="1" applyBorder="1" applyAlignment="1">
      <alignment horizontal="center" vertical="center"/>
    </xf>
    <xf numFmtId="0" fontId="30" fillId="0" borderId="23" xfId="39" applyFont="1" applyBorder="1" applyAlignment="1">
      <alignment horizontal="center" vertical="center"/>
    </xf>
    <xf numFmtId="0" fontId="30" fillId="0" borderId="24" xfId="39" applyFont="1" applyBorder="1" applyAlignment="1">
      <alignment horizontal="center" vertical="center"/>
    </xf>
    <xf numFmtId="0" fontId="30" fillId="0" borderId="26" xfId="39" applyFont="1" applyBorder="1" applyAlignment="1">
      <alignment horizontal="center" vertical="center"/>
    </xf>
    <xf numFmtId="0" fontId="30" fillId="0" borderId="26" xfId="37" applyFont="1" applyFill="1" applyBorder="1" applyAlignment="1">
      <alignment horizontal="center" vertical="center"/>
    </xf>
    <xf numFmtId="0" fontId="30" fillId="0" borderId="27" xfId="37" applyFont="1" applyFill="1" applyBorder="1" applyAlignment="1">
      <alignment horizontal="center" vertical="center"/>
    </xf>
    <xf numFmtId="0" fontId="30" fillId="0" borderId="30" xfId="37" applyFont="1" applyBorder="1" applyAlignment="1">
      <alignment horizontal="center" vertical="center"/>
    </xf>
    <xf numFmtId="0" fontId="30" fillId="0" borderId="60" xfId="37" applyFont="1" applyBorder="1" applyAlignment="1">
      <alignment horizontal="center"/>
    </xf>
    <xf numFmtId="0" fontId="30" fillId="0" borderId="29" xfId="37" applyFont="1" applyFill="1" applyBorder="1" applyAlignment="1">
      <alignment horizontal="center" vertical="center"/>
    </xf>
    <xf numFmtId="0" fontId="30" fillId="0" borderId="30" xfId="37" applyFont="1" applyFill="1" applyBorder="1" applyAlignment="1">
      <alignment horizontal="center" vertical="center"/>
    </xf>
    <xf numFmtId="0" fontId="30" fillId="0" borderId="32" xfId="37" applyFont="1" applyFill="1" applyBorder="1" applyAlignment="1">
      <alignment horizontal="center" vertical="center"/>
    </xf>
    <xf numFmtId="0" fontId="30" fillId="0" borderId="33" xfId="37" applyFont="1" applyFill="1" applyBorder="1" applyAlignment="1">
      <alignment horizontal="center" vertical="center"/>
    </xf>
    <xf numFmtId="0" fontId="30" fillId="0" borderId="31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 vertical="center"/>
    </xf>
    <xf numFmtId="0" fontId="30" fillId="0" borderId="0" xfId="39" applyFont="1" applyBorder="1" applyAlignment="1">
      <alignment horizontal="center" vertical="center" wrapText="1"/>
    </xf>
    <xf numFmtId="0" fontId="30" fillId="0" borderId="0" xfId="37" applyFont="1" applyAlignment="1">
      <alignment horizontal="center" wrapText="1"/>
    </xf>
    <xf numFmtId="0" fontId="44" fillId="0" borderId="0" xfId="0" applyFont="1" applyAlignment="1">
      <alignment wrapText="1"/>
    </xf>
    <xf numFmtId="49" fontId="5" fillId="0" borderId="11" xfId="0" applyNumberFormat="1" applyFont="1" applyFill="1" applyBorder="1" applyAlignment="1">
      <alignment horizontal="left" vertical="center" wrapText="1"/>
    </xf>
    <xf numFmtId="0" fontId="30" fillId="0" borderId="56" xfId="37" applyFont="1" applyBorder="1" applyAlignment="1">
      <alignment horizontal="center" vertical="center"/>
    </xf>
    <xf numFmtId="0" fontId="30" fillId="0" borderId="59" xfId="37" applyFont="1" applyBorder="1" applyAlignment="1">
      <alignment horizontal="center" vertical="center"/>
    </xf>
    <xf numFmtId="0" fontId="30" fillId="0" borderId="49" xfId="37" applyFont="1" applyBorder="1" applyAlignment="1">
      <alignment horizontal="center" vertical="center"/>
    </xf>
    <xf numFmtId="0" fontId="30" fillId="0" borderId="58" xfId="37" applyFont="1" applyBorder="1" applyAlignment="1">
      <alignment horizontal="center" vertical="center"/>
    </xf>
    <xf numFmtId="0" fontId="30" fillId="0" borderId="52" xfId="39" applyFont="1" applyBorder="1" applyAlignment="1">
      <alignment horizontal="center" vertical="center"/>
    </xf>
    <xf numFmtId="0" fontId="30" fillId="0" borderId="49" xfId="39" applyFont="1" applyBorder="1" applyAlignment="1">
      <alignment horizontal="center" vertical="center"/>
    </xf>
    <xf numFmtId="0" fontId="30" fillId="0" borderId="56" xfId="39" applyFont="1" applyBorder="1" applyAlignment="1">
      <alignment horizontal="center" vertical="center"/>
    </xf>
    <xf numFmtId="169" fontId="5" fillId="0" borderId="12" xfId="37" applyNumberFormat="1" applyFont="1" applyFill="1" applyBorder="1" applyAlignment="1" applyProtection="1">
      <alignment horizontal="center" vertical="center"/>
    </xf>
    <xf numFmtId="0" fontId="5" fillId="0" borderId="42" xfId="37" applyFont="1" applyFill="1" applyBorder="1" applyAlignment="1">
      <alignment horizontal="center" vertical="center" wrapText="1"/>
    </xf>
    <xf numFmtId="165" fontId="5" fillId="0" borderId="43" xfId="37" applyNumberFormat="1" applyFont="1" applyFill="1" applyBorder="1" applyAlignment="1">
      <alignment horizontal="center" vertical="center" wrapText="1"/>
    </xf>
    <xf numFmtId="165" fontId="5" fillId="0" borderId="44" xfId="37" applyNumberFormat="1" applyFont="1" applyFill="1" applyBorder="1" applyAlignment="1">
      <alignment horizontal="center" vertical="center" wrapText="1"/>
    </xf>
    <xf numFmtId="0" fontId="4" fillId="0" borderId="61" xfId="37" applyFont="1" applyFill="1" applyBorder="1" applyAlignment="1">
      <alignment horizontal="center" vertical="center" wrapText="1"/>
    </xf>
    <xf numFmtId="49" fontId="4" fillId="0" borderId="36" xfId="37" applyNumberFormat="1" applyFont="1" applyFill="1" applyBorder="1" applyAlignment="1">
      <alignment horizontal="center" vertical="center" wrapText="1"/>
    </xf>
    <xf numFmtId="165" fontId="4" fillId="0" borderId="37" xfId="37" applyNumberFormat="1" applyFont="1" applyFill="1" applyBorder="1" applyAlignment="1" applyProtection="1">
      <alignment horizontal="center" vertical="center" wrapText="1"/>
    </xf>
    <xf numFmtId="0" fontId="4" fillId="0" borderId="36" xfId="37" applyFont="1" applyFill="1" applyBorder="1" applyAlignment="1">
      <alignment horizontal="center" vertical="center" wrapText="1"/>
    </xf>
    <xf numFmtId="1" fontId="4" fillId="0" borderId="36" xfId="37" applyNumberFormat="1" applyFont="1" applyFill="1" applyBorder="1" applyAlignment="1">
      <alignment horizontal="center" vertical="center" wrapText="1"/>
    </xf>
    <xf numFmtId="1" fontId="4" fillId="0" borderId="37" xfId="37" applyNumberFormat="1" applyFont="1" applyFill="1" applyBorder="1" applyAlignment="1">
      <alignment horizontal="center" vertical="center" wrapText="1"/>
    </xf>
    <xf numFmtId="0" fontId="4" fillId="0" borderId="37" xfId="37" applyFont="1" applyFill="1" applyBorder="1" applyAlignment="1">
      <alignment horizontal="center" vertical="center" wrapText="1"/>
    </xf>
    <xf numFmtId="0" fontId="4" fillId="0" borderId="62" xfId="37" applyFont="1" applyFill="1" applyBorder="1" applyAlignment="1">
      <alignment horizontal="center" vertical="center" wrapText="1"/>
    </xf>
    <xf numFmtId="49" fontId="4" fillId="0" borderId="15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/>
    </xf>
    <xf numFmtId="1" fontId="4" fillId="0" borderId="61" xfId="37" applyNumberFormat="1" applyFont="1" applyFill="1" applyBorder="1" applyAlignment="1">
      <alignment horizontal="center" vertical="center" wrapText="1"/>
    </xf>
    <xf numFmtId="0" fontId="30" fillId="0" borderId="31" xfId="37" applyFont="1" applyBorder="1" applyAlignment="1">
      <alignment horizontal="center" vertical="center"/>
    </xf>
    <xf numFmtId="49" fontId="4" fillId="0" borderId="60" xfId="37" applyNumberFormat="1" applyFont="1" applyFill="1" applyBorder="1" applyAlignment="1">
      <alignment horizontal="left" vertical="center" wrapText="1"/>
    </xf>
    <xf numFmtId="49" fontId="4" fillId="0" borderId="76" xfId="37" applyNumberFormat="1" applyFont="1" applyFill="1" applyBorder="1" applyAlignment="1">
      <alignment horizontal="left" vertical="center" wrapText="1"/>
    </xf>
    <xf numFmtId="165" fontId="4" fillId="0" borderId="58" xfId="37" applyNumberFormat="1" applyFont="1" applyFill="1" applyBorder="1" applyAlignment="1" applyProtection="1">
      <alignment horizontal="center" vertical="center" wrapText="1"/>
    </xf>
    <xf numFmtId="1" fontId="4" fillId="0" borderId="59" xfId="37" applyNumberFormat="1" applyFont="1" applyFill="1" applyBorder="1" applyAlignment="1">
      <alignment horizontal="center" vertical="center" wrapText="1"/>
    </xf>
    <xf numFmtId="1" fontId="4" fillId="0" borderId="49" xfId="37" applyNumberFormat="1" applyFont="1" applyFill="1" applyBorder="1" applyAlignment="1">
      <alignment horizontal="center" vertical="center" wrapText="1"/>
    </xf>
    <xf numFmtId="1" fontId="4" fillId="0" borderId="58" xfId="37" applyNumberFormat="1" applyFont="1" applyFill="1" applyBorder="1" applyAlignment="1">
      <alignment horizontal="center" vertical="center" wrapText="1"/>
    </xf>
    <xf numFmtId="165" fontId="4" fillId="0" borderId="52" xfId="37" applyNumberFormat="1" applyFont="1" applyFill="1" applyBorder="1" applyAlignment="1" applyProtection="1">
      <alignment vertical="center"/>
    </xf>
    <xf numFmtId="165" fontId="4" fillId="0" borderId="49" xfId="37" applyNumberFormat="1" applyFont="1" applyFill="1" applyBorder="1" applyAlignment="1" applyProtection="1">
      <alignment vertical="center"/>
    </xf>
    <xf numFmtId="165" fontId="4" fillId="0" borderId="56" xfId="37" applyNumberFormat="1" applyFont="1" applyFill="1" applyBorder="1" applyAlignment="1" applyProtection="1">
      <alignment vertical="center"/>
    </xf>
    <xf numFmtId="1" fontId="4" fillId="0" borderId="21" xfId="37" applyNumberFormat="1" applyFont="1" applyFill="1" applyBorder="1" applyAlignment="1">
      <alignment horizontal="center" vertical="center" wrapText="1"/>
    </xf>
    <xf numFmtId="1" fontId="4" fillId="0" borderId="18" xfId="37" applyNumberFormat="1" applyFont="1" applyFill="1" applyBorder="1" applyAlignment="1">
      <alignment horizontal="center" vertical="center" wrapText="1"/>
    </xf>
    <xf numFmtId="1" fontId="4" fillId="0" borderId="19" xfId="37" applyNumberFormat="1" applyFont="1" applyFill="1" applyBorder="1" applyAlignment="1">
      <alignment horizontal="center" vertical="center" wrapText="1"/>
    </xf>
    <xf numFmtId="0" fontId="4" fillId="0" borderId="20" xfId="37" applyFont="1" applyFill="1" applyBorder="1" applyAlignment="1">
      <alignment horizontal="center" vertical="center" wrapText="1"/>
    </xf>
    <xf numFmtId="0" fontId="4" fillId="0" borderId="33" xfId="37" applyFont="1" applyFill="1" applyBorder="1" applyAlignment="1">
      <alignment horizontal="center" vertical="center" wrapText="1"/>
    </xf>
    <xf numFmtId="168" fontId="5" fillId="0" borderId="128" xfId="37" applyNumberFormat="1" applyFont="1" applyFill="1" applyBorder="1" applyAlignment="1">
      <alignment horizontal="center" vertical="center" wrapText="1"/>
    </xf>
    <xf numFmtId="49" fontId="5" fillId="0" borderId="57" xfId="37" applyNumberFormat="1" applyFont="1" applyFill="1" applyBorder="1" applyAlignment="1">
      <alignment horizontal="left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168" fontId="5" fillId="0" borderId="75" xfId="37" applyNumberFormat="1" applyFont="1" applyFill="1" applyBorder="1" applyAlignment="1" applyProtection="1">
      <alignment horizontal="center" vertical="center"/>
    </xf>
    <xf numFmtId="1" fontId="5" fillId="0" borderId="52" xfId="37" applyNumberFormat="1" applyFont="1" applyFill="1" applyBorder="1" applyAlignment="1">
      <alignment horizontal="center" vertical="center"/>
    </xf>
    <xf numFmtId="0" fontId="5" fillId="0" borderId="49" xfId="37" applyFont="1" applyFill="1" applyBorder="1" applyAlignment="1">
      <alignment horizontal="center" vertical="center" wrapText="1"/>
    </xf>
    <xf numFmtId="165" fontId="5" fillId="0" borderId="56" xfId="37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165" fontId="4" fillId="0" borderId="18" xfId="37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165" fontId="4" fillId="0" borderId="49" xfId="37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56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58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52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49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65" fontId="5" fillId="0" borderId="39" xfId="37" applyNumberFormat="1" applyFont="1" applyFill="1" applyBorder="1" applyAlignment="1">
      <alignment horizontal="center" vertical="center" wrapText="1"/>
    </xf>
    <xf numFmtId="0" fontId="5" fillId="0" borderId="36" xfId="37" applyFont="1" applyFill="1" applyBorder="1" applyAlignment="1">
      <alignment horizontal="center" vertical="center" wrapText="1"/>
    </xf>
    <xf numFmtId="49" fontId="4" fillId="0" borderId="46" xfId="37" applyNumberFormat="1" applyFont="1" applyFill="1" applyBorder="1" applyAlignment="1">
      <alignment horizontal="left" vertical="center" wrapText="1"/>
    </xf>
    <xf numFmtId="0" fontId="4" fillId="0" borderId="38" xfId="37" applyFont="1" applyFill="1" applyBorder="1" applyAlignment="1">
      <alignment horizontal="center" vertical="center" wrapText="1"/>
    </xf>
    <xf numFmtId="1" fontId="4" fillId="0" borderId="64" xfId="37" applyNumberFormat="1" applyFont="1" applyFill="1" applyBorder="1" applyAlignment="1">
      <alignment horizontal="center" vertical="center" wrapText="1"/>
    </xf>
    <xf numFmtId="168" fontId="4" fillId="0" borderId="61" xfId="37" applyNumberFormat="1" applyFont="1" applyFill="1" applyBorder="1" applyAlignment="1">
      <alignment horizontal="center" vertical="center" wrapText="1"/>
    </xf>
    <xf numFmtId="1" fontId="5" fillId="0" borderId="38" xfId="37" applyNumberFormat="1" applyFont="1" applyFill="1" applyBorder="1" applyAlignment="1">
      <alignment horizontal="center" vertical="center"/>
    </xf>
    <xf numFmtId="168" fontId="5" fillId="0" borderId="130" xfId="37" applyNumberFormat="1" applyFont="1" applyFill="1" applyBorder="1" applyAlignment="1" applyProtection="1">
      <alignment horizontal="center" vertical="center"/>
    </xf>
    <xf numFmtId="0" fontId="4" fillId="0" borderId="39" xfId="37" applyNumberFormat="1" applyFont="1" applyFill="1" applyBorder="1" applyAlignment="1">
      <alignment horizontal="center" vertical="center" wrapText="1"/>
    </xf>
    <xf numFmtId="49" fontId="4" fillId="0" borderId="116" xfId="37" applyNumberFormat="1" applyFont="1" applyFill="1" applyBorder="1" applyAlignment="1" applyProtection="1">
      <alignment horizontal="left" vertical="center"/>
    </xf>
    <xf numFmtId="49" fontId="5" fillId="0" borderId="130" xfId="37" applyNumberFormat="1" applyFont="1" applyFill="1" applyBorder="1" applyAlignment="1">
      <alignment horizontal="left" vertical="center" wrapText="1"/>
    </xf>
    <xf numFmtId="49" fontId="4" fillId="0" borderId="39" xfId="37" applyNumberFormat="1" applyFont="1" applyFill="1" applyBorder="1" applyAlignment="1">
      <alignment horizontal="center" vertical="center" wrapText="1"/>
    </xf>
    <xf numFmtId="165" fontId="4" fillId="0" borderId="40" xfId="37" applyNumberFormat="1" applyFont="1" applyFill="1" applyBorder="1" applyAlignment="1" applyProtection="1">
      <alignment horizontal="center" vertical="center" wrapText="1"/>
    </xf>
    <xf numFmtId="0" fontId="5" fillId="0" borderId="39" xfId="37" applyFont="1" applyFill="1" applyBorder="1" applyAlignment="1">
      <alignment horizontal="center" vertical="center" wrapText="1"/>
    </xf>
    <xf numFmtId="1" fontId="4" fillId="0" borderId="66" xfId="37" applyNumberFormat="1" applyFont="1" applyFill="1" applyBorder="1" applyAlignment="1">
      <alignment horizontal="center" vertical="center" wrapText="1"/>
    </xf>
    <xf numFmtId="1" fontId="4" fillId="0" borderId="39" xfId="37" applyNumberFormat="1" applyFont="1" applyFill="1" applyBorder="1" applyAlignment="1">
      <alignment horizontal="center" vertical="center" wrapText="1"/>
    </xf>
    <xf numFmtId="1" fontId="4" fillId="0" borderId="40" xfId="37" applyNumberFormat="1" applyFont="1" applyFill="1" applyBorder="1" applyAlignment="1">
      <alignment horizontal="center" vertical="center" wrapText="1"/>
    </xf>
    <xf numFmtId="0" fontId="4" fillId="0" borderId="39" xfId="37" applyFont="1" applyFill="1" applyBorder="1" applyAlignment="1">
      <alignment horizontal="center" vertical="center" wrapText="1"/>
    </xf>
    <xf numFmtId="0" fontId="4" fillId="0" borderId="40" xfId="37" applyFont="1" applyFill="1" applyBorder="1" applyAlignment="1">
      <alignment horizontal="center" vertical="center" wrapText="1"/>
    </xf>
    <xf numFmtId="1" fontId="4" fillId="0" borderId="38" xfId="37" applyNumberFormat="1" applyFont="1" applyFill="1" applyBorder="1" applyAlignment="1">
      <alignment horizontal="center" vertical="center" wrapText="1"/>
    </xf>
    <xf numFmtId="0" fontId="4" fillId="0" borderId="41" xfId="37" applyFont="1" applyFill="1" applyBorder="1" applyAlignment="1">
      <alignment horizontal="center" vertical="center" wrapText="1"/>
    </xf>
    <xf numFmtId="1" fontId="5" fillId="0" borderId="42" xfId="37" applyNumberFormat="1" applyFont="1" applyFill="1" applyBorder="1" applyAlignment="1">
      <alignment horizontal="center" vertical="center"/>
    </xf>
    <xf numFmtId="165" fontId="5" fillId="0" borderId="45" xfId="37" applyNumberFormat="1" applyFont="1" applyFill="1" applyBorder="1" applyAlignment="1">
      <alignment horizontal="center" vertical="center" wrapText="1"/>
    </xf>
    <xf numFmtId="165" fontId="5" fillId="0" borderId="62" xfId="37" applyNumberFormat="1" applyFont="1" applyFill="1" applyBorder="1" applyAlignment="1">
      <alignment horizontal="center" vertical="center" wrapText="1"/>
    </xf>
    <xf numFmtId="165" fontId="5" fillId="0" borderId="30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 applyProtection="1">
      <alignment horizontal="center" vertical="center"/>
    </xf>
    <xf numFmtId="1" fontId="5" fillId="0" borderId="62" xfId="37" applyNumberFormat="1" applyFont="1" applyFill="1" applyBorder="1" applyAlignment="1" applyProtection="1">
      <alignment horizontal="center" vertical="center"/>
    </xf>
    <xf numFmtId="1" fontId="5" fillId="0" borderId="15" xfId="40" applyNumberFormat="1" applyFont="1" applyFill="1" applyBorder="1" applyAlignment="1">
      <alignment horizontal="center" vertical="center" wrapText="1"/>
    </xf>
    <xf numFmtId="1" fontId="5" fillId="0" borderId="69" xfId="40" applyNumberFormat="1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1" fontId="5" fillId="0" borderId="70" xfId="40" applyNumberFormat="1" applyFont="1" applyFill="1" applyBorder="1" applyAlignment="1">
      <alignment horizontal="center" vertical="center" wrapText="1"/>
    </xf>
    <xf numFmtId="1" fontId="5" fillId="0" borderId="68" xfId="40" applyNumberFormat="1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49" fontId="4" fillId="0" borderId="0" xfId="37" applyNumberFormat="1" applyFont="1" applyFill="1" applyBorder="1" applyAlignment="1">
      <alignment horizontal="left" vertical="center" wrapText="1"/>
    </xf>
    <xf numFmtId="49" fontId="4" fillId="0" borderId="65" xfId="37" applyNumberFormat="1" applyFont="1" applyFill="1" applyBorder="1" applyAlignment="1" applyProtection="1">
      <alignment horizontal="left" vertical="center"/>
    </xf>
    <xf numFmtId="49" fontId="5" fillId="0" borderId="46" xfId="37" applyNumberFormat="1" applyFont="1" applyFill="1" applyBorder="1" applyAlignment="1">
      <alignment horizontal="left" vertical="center" wrapText="1"/>
    </xf>
    <xf numFmtId="165" fontId="4" fillId="0" borderId="10" xfId="37" applyNumberFormat="1" applyFont="1" applyFill="1" applyBorder="1" applyAlignment="1" applyProtection="1">
      <alignment vertical="center"/>
    </xf>
    <xf numFmtId="165" fontId="4" fillId="0" borderId="35" xfId="37" applyNumberFormat="1" applyFont="1" applyFill="1" applyBorder="1" applyAlignment="1" applyProtection="1">
      <alignment vertical="center"/>
    </xf>
    <xf numFmtId="165" fontId="4" fillId="0" borderId="13" xfId="37" applyNumberFormat="1" applyFont="1" applyFill="1" applyBorder="1" applyAlignment="1" applyProtection="1">
      <alignment vertical="center"/>
    </xf>
    <xf numFmtId="0" fontId="4" fillId="0" borderId="36" xfId="37" applyNumberFormat="1" applyFont="1" applyFill="1" applyBorder="1" applyAlignment="1">
      <alignment horizontal="center" vertical="center"/>
    </xf>
    <xf numFmtId="0" fontId="4" fillId="0" borderId="62" xfId="37" applyNumberFormat="1" applyFont="1" applyFill="1" applyBorder="1" applyAlignment="1" applyProtection="1">
      <alignment horizontal="center" vertical="center"/>
    </xf>
    <xf numFmtId="0" fontId="4" fillId="0" borderId="64" xfId="37" applyNumberFormat="1" applyFont="1" applyFill="1" applyBorder="1" applyAlignment="1">
      <alignment horizontal="center" vertical="center" wrapText="1"/>
    </xf>
    <xf numFmtId="168" fontId="5" fillId="24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1" fontId="4" fillId="0" borderId="27" xfId="40" applyNumberFormat="1" applyFont="1" applyFill="1" applyBorder="1" applyAlignment="1">
      <alignment horizontal="center" vertical="center"/>
    </xf>
    <xf numFmtId="1" fontId="4" fillId="0" borderId="23" xfId="40" applyNumberFormat="1" applyFont="1" applyFill="1" applyBorder="1" applyAlignment="1">
      <alignment horizontal="center" vertical="center"/>
    </xf>
    <xf numFmtId="49" fontId="5" fillId="0" borderId="0" xfId="37" applyNumberFormat="1" applyFont="1" applyFill="1" applyBorder="1" applyAlignment="1">
      <alignment vertical="center" wrapText="1"/>
    </xf>
    <xf numFmtId="0" fontId="4" fillId="0" borderId="0" xfId="37" applyNumberFormat="1" applyFont="1" applyFill="1" applyBorder="1" applyAlignment="1">
      <alignment horizontal="center" vertical="center"/>
    </xf>
    <xf numFmtId="49" fontId="4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 applyProtection="1">
      <alignment horizontal="center" vertical="center"/>
    </xf>
    <xf numFmtId="168" fontId="5" fillId="0" borderId="0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>
      <alignment horizontal="center" vertical="center"/>
    </xf>
    <xf numFmtId="165" fontId="5" fillId="0" borderId="0" xfId="37" applyNumberFormat="1" applyFont="1" applyFill="1" applyBorder="1" applyAlignment="1">
      <alignment horizontal="center" vertical="center" wrapText="1"/>
    </xf>
    <xf numFmtId="0" fontId="5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>
      <alignment horizontal="center" vertical="center" wrapText="1"/>
    </xf>
    <xf numFmtId="168" fontId="5" fillId="24" borderId="68" xfId="0" applyNumberFormat="1" applyFont="1" applyFill="1" applyBorder="1" applyAlignment="1" applyProtection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/>
    </xf>
    <xf numFmtId="0" fontId="4" fillId="0" borderId="26" xfId="37" applyNumberFormat="1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/>
    </xf>
    <xf numFmtId="0" fontId="4" fillId="0" borderId="32" xfId="37" applyNumberFormat="1" applyFont="1" applyFill="1" applyBorder="1" applyAlignment="1">
      <alignment horizontal="center" vertical="center" wrapText="1"/>
    </xf>
    <xf numFmtId="49" fontId="5" fillId="0" borderId="50" xfId="40" applyNumberFormat="1" applyFont="1" applyFill="1" applyBorder="1" applyAlignment="1">
      <alignment horizontal="left" vertical="center" wrapText="1"/>
    </xf>
    <xf numFmtId="49" fontId="48" fillId="0" borderId="51" xfId="40" applyNumberFormat="1" applyFont="1" applyFill="1" applyBorder="1" applyAlignment="1">
      <alignment horizontal="left" vertical="center" wrapText="1"/>
    </xf>
    <xf numFmtId="49" fontId="48" fillId="0" borderId="60" xfId="40" applyNumberFormat="1" applyFont="1" applyFill="1" applyBorder="1" applyAlignment="1">
      <alignment horizontal="left" vertical="center" wrapText="1"/>
    </xf>
    <xf numFmtId="0" fontId="4" fillId="0" borderId="26" xfId="37" applyNumberFormat="1" applyFont="1" applyFill="1" applyBorder="1" applyAlignment="1" applyProtection="1">
      <alignment horizontal="center" vertical="center"/>
    </xf>
    <xf numFmtId="1" fontId="4" fillId="0" borderId="29" xfId="40" applyNumberFormat="1" applyFont="1" applyFill="1" applyBorder="1" applyAlignment="1">
      <alignment horizontal="center" vertical="center"/>
    </xf>
    <xf numFmtId="1" fontId="4" fillId="0" borderId="33" xfId="40" applyNumberFormat="1" applyFont="1" applyFill="1" applyBorder="1" applyAlignment="1">
      <alignment horizontal="center" vertical="center"/>
    </xf>
    <xf numFmtId="0" fontId="4" fillId="0" borderId="32" xfId="37" applyNumberFormat="1" applyFont="1" applyFill="1" applyBorder="1" applyAlignment="1" applyProtection="1">
      <alignment horizontal="center" vertical="center"/>
    </xf>
    <xf numFmtId="165" fontId="4" fillId="0" borderId="26" xfId="0" applyNumberFormat="1" applyFont="1" applyFill="1" applyBorder="1" applyAlignment="1">
      <alignment horizontal="center" vertical="center" wrapText="1"/>
    </xf>
    <xf numFmtId="168" fontId="5" fillId="0" borderId="16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/>
    </xf>
    <xf numFmtId="168" fontId="4" fillId="0" borderId="28" xfId="0" applyNumberFormat="1" applyFont="1" applyFill="1" applyBorder="1" applyAlignment="1" applyProtection="1">
      <alignment horizontal="center" vertical="center"/>
    </xf>
    <xf numFmtId="0" fontId="4" fillId="0" borderId="24" xfId="40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 applyProtection="1">
      <alignment horizontal="center" vertical="center"/>
    </xf>
    <xf numFmtId="0" fontId="4" fillId="0" borderId="30" xfId="40" applyFont="1" applyFill="1" applyBorder="1" applyAlignment="1">
      <alignment horizontal="center" vertical="center" wrapText="1"/>
    </xf>
    <xf numFmtId="165" fontId="4" fillId="0" borderId="32" xfId="0" applyNumberFormat="1" applyFont="1" applyFill="1" applyBorder="1" applyAlignment="1">
      <alignment horizontal="center" vertical="center" wrapText="1"/>
    </xf>
    <xf numFmtId="1" fontId="4" fillId="0" borderId="17" xfId="37" applyNumberFormat="1" applyFont="1" applyFill="1" applyBorder="1" applyAlignment="1">
      <alignment horizontal="center" vertical="center" wrapText="1"/>
    </xf>
    <xf numFmtId="1" fontId="4" fillId="0" borderId="20" xfId="37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49" fontId="4" fillId="0" borderId="61" xfId="37" applyNumberFormat="1" applyFont="1" applyFill="1" applyBorder="1" applyAlignment="1">
      <alignment horizontal="center" vertical="center"/>
    </xf>
    <xf numFmtId="166" fontId="4" fillId="0" borderId="32" xfId="37" applyNumberFormat="1" applyFont="1" applyFill="1" applyBorder="1" applyAlignment="1" applyProtection="1">
      <alignment horizontal="center" vertical="center" wrapText="1"/>
    </xf>
    <xf numFmtId="0" fontId="4" fillId="0" borderId="10" xfId="37" applyFont="1" applyFill="1" applyBorder="1" applyAlignment="1" applyProtection="1">
      <alignment horizontal="center" vertical="center"/>
    </xf>
    <xf numFmtId="168" fontId="5" fillId="0" borderId="47" xfId="40" applyNumberFormat="1" applyFont="1" applyFill="1" applyBorder="1" applyAlignment="1">
      <alignment horizontal="center" vertical="center" wrapText="1"/>
    </xf>
    <xf numFmtId="1" fontId="5" fillId="0" borderId="10" xfId="40" applyNumberFormat="1" applyFont="1" applyFill="1" applyBorder="1" applyAlignment="1">
      <alignment horizontal="center" vertical="center" wrapText="1"/>
    </xf>
    <xf numFmtId="1" fontId="5" fillId="0" borderId="35" xfId="40" applyNumberFormat="1" applyFont="1" applyFill="1" applyBorder="1" applyAlignment="1">
      <alignment horizontal="center" vertical="center" wrapText="1"/>
    </xf>
    <xf numFmtId="1" fontId="5" fillId="0" borderId="12" xfId="40" applyNumberFormat="1" applyFont="1" applyFill="1" applyBorder="1" applyAlignment="1">
      <alignment horizontal="center" vertical="center" wrapText="1"/>
    </xf>
    <xf numFmtId="1" fontId="5" fillId="0" borderId="13" xfId="40" applyNumberFormat="1" applyFont="1" applyFill="1" applyBorder="1" applyAlignment="1">
      <alignment horizontal="center" vertical="center" wrapText="1"/>
    </xf>
    <xf numFmtId="1" fontId="5" fillId="0" borderId="14" xfId="40" applyNumberFormat="1" applyFont="1" applyFill="1" applyBorder="1" applyAlignment="1">
      <alignment horizontal="center" vertical="center" wrapText="1"/>
    </xf>
    <xf numFmtId="0" fontId="30" fillId="0" borderId="24" xfId="37" applyFont="1" applyBorder="1" applyAlignment="1">
      <alignment horizontal="center" vertical="center" wrapText="1"/>
    </xf>
    <xf numFmtId="0" fontId="30" fillId="0" borderId="24" xfId="37" applyFont="1" applyBorder="1" applyAlignment="1">
      <alignment vertical="center" wrapText="1"/>
    </xf>
    <xf numFmtId="0" fontId="30" fillId="0" borderId="102" xfId="37" applyFont="1" applyBorder="1" applyAlignment="1">
      <alignment horizontal="center" vertical="center" wrapText="1"/>
    </xf>
    <xf numFmtId="0" fontId="33" fillId="0" borderId="103" xfId="37" applyFont="1" applyBorder="1" applyAlignment="1">
      <alignment horizontal="center" vertical="center" wrapText="1"/>
    </xf>
    <xf numFmtId="0" fontId="33" fillId="0" borderId="104" xfId="37" applyFont="1" applyBorder="1" applyAlignment="1">
      <alignment horizontal="center" vertical="center" wrapText="1"/>
    </xf>
    <xf numFmtId="0" fontId="4" fillId="0" borderId="0" xfId="37" applyFont="1" applyBorder="1" applyAlignment="1">
      <alignment horizontal="center" vertical="center"/>
    </xf>
    <xf numFmtId="0" fontId="32" fillId="0" borderId="106" xfId="36" applyFont="1" applyBorder="1" applyAlignment="1">
      <alignment horizontal="center" vertical="center"/>
    </xf>
    <xf numFmtId="0" fontId="32" fillId="0" borderId="47" xfId="37" applyFont="1" applyBorder="1" applyAlignment="1">
      <alignment horizontal="center" vertical="center"/>
    </xf>
    <xf numFmtId="0" fontId="32" fillId="0" borderId="113" xfId="37" applyFont="1" applyBorder="1" applyAlignment="1">
      <alignment horizontal="center" vertical="center"/>
    </xf>
    <xf numFmtId="0" fontId="32" fillId="0" borderId="114" xfId="37" applyFont="1" applyBorder="1" applyAlignment="1">
      <alignment horizontal="center" vertical="center"/>
    </xf>
    <xf numFmtId="0" fontId="32" fillId="0" borderId="11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96" xfId="39" applyFont="1" applyBorder="1" applyAlignment="1">
      <alignment horizontal="center" vertical="center"/>
    </xf>
    <xf numFmtId="0" fontId="32" fillId="0" borderId="101" xfId="39" applyFont="1" applyBorder="1" applyAlignment="1">
      <alignment horizontal="center" vertical="center"/>
    </xf>
    <xf numFmtId="0" fontId="32" fillId="0" borderId="95" xfId="39" applyFont="1" applyBorder="1" applyAlignment="1">
      <alignment horizontal="center" vertical="center"/>
    </xf>
    <xf numFmtId="0" fontId="32" fillId="0" borderId="58" xfId="36" applyFont="1" applyBorder="1" applyAlignment="1">
      <alignment horizontal="center" vertical="center" wrapText="1"/>
    </xf>
    <xf numFmtId="0" fontId="33" fillId="0" borderId="57" xfId="37" applyFont="1" applyBorder="1" applyAlignment="1">
      <alignment horizontal="center" vertical="center" wrapText="1"/>
    </xf>
    <xf numFmtId="0" fontId="33" fillId="0" borderId="59" xfId="37" applyFont="1" applyBorder="1" applyAlignment="1">
      <alignment horizontal="center" vertical="center" wrapText="1"/>
    </xf>
    <xf numFmtId="0" fontId="33" fillId="0" borderId="40" xfId="37" applyFont="1" applyBorder="1" applyAlignment="1">
      <alignment horizontal="center" vertical="center" wrapText="1"/>
    </xf>
    <xf numFmtId="0" fontId="33" fillId="0" borderId="0" xfId="37" applyFont="1" applyAlignment="1">
      <alignment horizontal="center" vertical="center" wrapText="1"/>
    </xf>
    <xf numFmtId="0" fontId="33" fillId="0" borderId="66" xfId="37" applyFont="1" applyBorder="1" applyAlignment="1">
      <alignment horizontal="center" vertical="center" wrapText="1"/>
    </xf>
    <xf numFmtId="0" fontId="33" fillId="0" borderId="93" xfId="37" applyFont="1" applyBorder="1" applyAlignment="1">
      <alignment horizontal="center" vertical="center" wrapText="1"/>
    </xf>
    <xf numFmtId="0" fontId="33" fillId="0" borderId="106" xfId="37" applyFont="1" applyBorder="1" applyAlignment="1">
      <alignment horizontal="center" vertical="center" wrapText="1"/>
    </xf>
    <xf numFmtId="0" fontId="33" fillId="0" borderId="92" xfId="37" applyFont="1" applyBorder="1" applyAlignment="1">
      <alignment horizontal="center" vertical="center" wrapText="1"/>
    </xf>
    <xf numFmtId="0" fontId="32" fillId="0" borderId="24" xfId="36" applyFont="1" applyBorder="1" applyAlignment="1">
      <alignment horizontal="center" vertical="center" wrapText="1"/>
    </xf>
    <xf numFmtId="0" fontId="32" fillId="0" borderId="24" xfId="37" applyFont="1" applyBorder="1" applyAlignment="1">
      <alignment horizontal="center" vertical="center" wrapText="1"/>
    </xf>
    <xf numFmtId="0" fontId="30" fillId="0" borderId="115" xfId="37" applyFont="1" applyBorder="1" applyAlignment="1">
      <alignment horizontal="center" vertical="center" wrapText="1"/>
    </xf>
    <xf numFmtId="0" fontId="32" fillId="0" borderId="24" xfId="36" applyFont="1" applyFill="1" applyBorder="1" applyAlignment="1">
      <alignment horizontal="center" vertical="center" wrapText="1"/>
    </xf>
    <xf numFmtId="0" fontId="33" fillId="0" borderId="24" xfId="37" applyFont="1" applyFill="1" applyBorder="1" applyAlignment="1">
      <alignment horizontal="center" vertical="center" wrapText="1"/>
    </xf>
    <xf numFmtId="0" fontId="32" fillId="0" borderId="25" xfId="36" applyFont="1" applyBorder="1" applyAlignment="1">
      <alignment horizontal="center" vertical="center" wrapText="1"/>
    </xf>
    <xf numFmtId="0" fontId="30" fillId="0" borderId="27" xfId="37" applyFont="1" applyBorder="1" applyAlignment="1">
      <alignment vertical="center" wrapText="1"/>
    </xf>
    <xf numFmtId="0" fontId="30" fillId="0" borderId="111" xfId="37" applyFont="1" applyBorder="1" applyAlignment="1">
      <alignment horizontal="center" vertical="center" wrapText="1"/>
    </xf>
    <xf numFmtId="0" fontId="33" fillId="0" borderId="112" xfId="37" applyFont="1" applyBorder="1" applyAlignment="1">
      <alignment horizontal="center" vertical="center" wrapText="1"/>
    </xf>
    <xf numFmtId="0" fontId="33" fillId="0" borderId="110" xfId="37" applyFont="1" applyBorder="1" applyAlignment="1">
      <alignment horizontal="center" vertical="center" wrapText="1"/>
    </xf>
    <xf numFmtId="0" fontId="30" fillId="0" borderId="109" xfId="37" applyFont="1" applyBorder="1" applyAlignment="1">
      <alignment horizontal="center" vertical="center" wrapText="1"/>
    </xf>
    <xf numFmtId="49" fontId="30" fillId="0" borderId="24" xfId="36" applyNumberFormat="1" applyFont="1" applyBorder="1" applyAlignment="1" applyProtection="1">
      <alignment vertical="center" wrapText="1"/>
      <protection locked="0"/>
    </xf>
    <xf numFmtId="0" fontId="30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center" vertical="center" wrapText="1"/>
    </xf>
    <xf numFmtId="0" fontId="30" fillId="0" borderId="0" xfId="36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 wrapText="1"/>
    </xf>
    <xf numFmtId="0" fontId="30" fillId="0" borderId="57" xfId="37" applyFont="1" applyBorder="1" applyAlignment="1">
      <alignment horizontal="left" vertical="center" wrapText="1"/>
    </xf>
    <xf numFmtId="0" fontId="33" fillId="0" borderId="57" xfId="37" applyFont="1" applyBorder="1" applyAlignment="1">
      <alignment horizontal="left" vertical="center" wrapText="1"/>
    </xf>
    <xf numFmtId="0" fontId="33" fillId="0" borderId="24" xfId="37" applyFont="1" applyBorder="1" applyAlignment="1">
      <alignment horizontal="center" vertical="center" wrapText="1"/>
    </xf>
    <xf numFmtId="0" fontId="30" fillId="0" borderId="24" xfId="36" applyFont="1" applyBorder="1" applyAlignment="1">
      <alignment horizontal="center" vertical="center" wrapText="1"/>
    </xf>
    <xf numFmtId="1" fontId="30" fillId="0" borderId="0" xfId="37" applyNumberFormat="1" applyFont="1" applyBorder="1" applyAlignment="1">
      <alignment horizontal="center" vertical="center" wrapText="1"/>
    </xf>
    <xf numFmtId="1" fontId="33" fillId="0" borderId="0" xfId="37" applyNumberFormat="1" applyFont="1" applyBorder="1" applyAlignment="1">
      <alignment horizontal="center" vertical="center" wrapText="1"/>
    </xf>
    <xf numFmtId="49" fontId="30" fillId="0" borderId="0" xfId="36" applyNumberFormat="1" applyFont="1" applyBorder="1" applyAlignment="1">
      <alignment horizontal="left" vertical="center" wrapText="1"/>
    </xf>
    <xf numFmtId="0" fontId="33" fillId="0" borderId="0" xfId="37" applyFont="1" applyBorder="1" applyAlignment="1">
      <alignment vertical="center" wrapText="1"/>
    </xf>
    <xf numFmtId="0" fontId="30" fillId="0" borderId="107" xfId="37" applyFont="1" applyBorder="1" applyAlignment="1">
      <alignment horizontal="center" vertical="center" wrapText="1"/>
    </xf>
    <xf numFmtId="0" fontId="33" fillId="0" borderId="108" xfId="37" applyFont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49" fontId="30" fillId="0" borderId="24" xfId="37" applyNumberFormat="1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45" fillId="0" borderId="0" xfId="37" applyFont="1" applyBorder="1" applyAlignment="1">
      <alignment horizontal="center" vertical="center"/>
    </xf>
    <xf numFmtId="0" fontId="30" fillId="0" borderId="24" xfId="37" applyNumberFormat="1" applyFont="1" applyBorder="1" applyAlignment="1">
      <alignment horizontal="center" vertical="center" wrapText="1"/>
    </xf>
    <xf numFmtId="49" fontId="30" fillId="0" borderId="0" xfId="36" applyNumberFormat="1" applyFont="1" applyBorder="1" applyAlignment="1" applyProtection="1">
      <alignment vertical="center" wrapText="1"/>
      <protection locked="0"/>
    </xf>
    <xf numFmtId="0" fontId="33" fillId="0" borderId="24" xfId="37" applyFont="1" applyBorder="1" applyAlignment="1">
      <alignment wrapText="1"/>
    </xf>
    <xf numFmtId="0" fontId="37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0" fillId="0" borderId="110" xfId="37" applyFont="1" applyBorder="1" applyAlignment="1">
      <alignment horizontal="center" vertical="center" wrapText="1"/>
    </xf>
    <xf numFmtId="0" fontId="33" fillId="0" borderId="105" xfId="37" applyFont="1" applyBorder="1" applyAlignment="1">
      <alignment horizontal="center" vertical="center" wrapText="1"/>
    </xf>
    <xf numFmtId="0" fontId="30" fillId="0" borderId="34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 wrapText="1"/>
    </xf>
    <xf numFmtId="0" fontId="30" fillId="0" borderId="71" xfId="39" applyFont="1" applyBorder="1" applyAlignment="1">
      <alignment horizontal="center" vertical="center" wrapText="1"/>
    </xf>
    <xf numFmtId="0" fontId="32" fillId="0" borderId="24" xfId="37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left" wrapText="1"/>
    </xf>
    <xf numFmtId="0" fontId="37" fillId="0" borderId="0" xfId="0" applyFont="1" applyAlignment="1">
      <alignment horizontal="left" vertical="top" wrapText="1"/>
    </xf>
    <xf numFmtId="0" fontId="37" fillId="0" borderId="0" xfId="0" applyFont="1" applyBorder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46" fillId="0" borderId="58" xfId="36" applyFont="1" applyBorder="1" applyAlignment="1">
      <alignment horizontal="center" vertical="center"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7" fillId="0" borderId="0" xfId="0" applyFont="1" applyFill="1" applyBorder="1" applyAlignment="1">
      <alignment horizontal="left" wrapText="1"/>
    </xf>
    <xf numFmtId="0" fontId="38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2" fillId="0" borderId="0" xfId="0" applyFont="1" applyBorder="1" applyAlignment="1">
      <alignment horizontal="left" vertical="center"/>
    </xf>
    <xf numFmtId="0" fontId="32" fillId="0" borderId="98" xfId="37" applyFont="1" applyBorder="1" applyAlignment="1">
      <alignment horizontal="center" vertical="center" textRotation="90"/>
    </xf>
    <xf numFmtId="0" fontId="32" fillId="0" borderId="99" xfId="37" applyFont="1" applyBorder="1" applyAlignment="1">
      <alignment horizontal="center" vertical="center" textRotation="90"/>
    </xf>
    <xf numFmtId="0" fontId="32" fillId="0" borderId="100" xfId="37" applyFont="1" applyBorder="1" applyAlignment="1">
      <alignment horizontal="center" vertical="center"/>
    </xf>
    <xf numFmtId="0" fontId="32" fillId="0" borderId="101" xfId="37" applyFont="1" applyBorder="1" applyAlignment="1">
      <alignment horizontal="center" vertical="center"/>
    </xf>
    <xf numFmtId="0" fontId="32" fillId="0" borderId="95" xfId="37" applyFont="1" applyBorder="1" applyAlignment="1">
      <alignment horizontal="center" vertical="center"/>
    </xf>
    <xf numFmtId="0" fontId="32" fillId="0" borderId="96" xfId="37" applyFont="1" applyBorder="1" applyAlignment="1">
      <alignment horizontal="center" vertical="center"/>
    </xf>
    <xf numFmtId="0" fontId="32" fillId="0" borderId="97" xfId="37" applyFont="1" applyBorder="1" applyAlignment="1">
      <alignment horizontal="center" vertical="center"/>
    </xf>
    <xf numFmtId="0" fontId="32" fillId="0" borderId="34" xfId="37" applyFont="1" applyBorder="1" applyAlignment="1">
      <alignment horizontal="center" vertical="center" wrapText="1"/>
    </xf>
    <xf numFmtId="0" fontId="33" fillId="0" borderId="11" xfId="37" applyFont="1" applyBorder="1" applyAlignment="1">
      <alignment horizontal="center" vertical="center" wrapText="1"/>
    </xf>
    <xf numFmtId="0" fontId="33" fillId="0" borderId="71" xfId="37" applyFont="1" applyBorder="1" applyAlignment="1">
      <alignment horizontal="center" vertical="center" wrapText="1"/>
    </xf>
    <xf numFmtId="0" fontId="32" fillId="0" borderId="11" xfId="37" applyFont="1" applyBorder="1" applyAlignment="1">
      <alignment horizontal="center" vertical="center" wrapText="1"/>
    </xf>
    <xf numFmtId="49" fontId="32" fillId="0" borderId="24" xfId="36" applyNumberFormat="1" applyFont="1" applyBorder="1" applyAlignment="1">
      <alignment horizontal="center" vertical="center" wrapText="1"/>
    </xf>
    <xf numFmtId="0" fontId="32" fillId="0" borderId="58" xfId="37" applyFont="1" applyBorder="1" applyAlignment="1">
      <alignment horizontal="center" vertical="center" wrapText="1"/>
    </xf>
    <xf numFmtId="0" fontId="33" fillId="0" borderId="59" xfId="37" applyFont="1" applyBorder="1" applyAlignment="1">
      <alignment wrapText="1"/>
    </xf>
    <xf numFmtId="0" fontId="33" fillId="0" borderId="40" xfId="37" applyFont="1" applyBorder="1" applyAlignment="1">
      <alignment wrapText="1"/>
    </xf>
    <xf numFmtId="0" fontId="33" fillId="0" borderId="66" xfId="37" applyFont="1" applyBorder="1" applyAlignment="1">
      <alignment wrapText="1"/>
    </xf>
    <xf numFmtId="0" fontId="33" fillId="0" borderId="93" xfId="37" applyFont="1" applyBorder="1" applyAlignment="1">
      <alignment wrapText="1"/>
    </xf>
    <xf numFmtId="0" fontId="33" fillId="0" borderId="92" xfId="37" applyFont="1" applyBorder="1" applyAlignment="1">
      <alignment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0" fontId="4" fillId="0" borderId="62" xfId="0" applyNumberFormat="1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61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49" fontId="4" fillId="0" borderId="70" xfId="0" applyNumberFormat="1" applyFont="1" applyFill="1" applyBorder="1" applyAlignment="1">
      <alignment horizontal="left" vertical="center" wrapText="1"/>
    </xf>
    <xf numFmtId="49" fontId="4" fillId="0" borderId="65" xfId="0" applyNumberFormat="1" applyFont="1" applyFill="1" applyBorder="1" applyAlignment="1">
      <alignment horizontal="left" vertical="center" wrapText="1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62" xfId="0" applyNumberFormat="1" applyFont="1" applyFill="1" applyBorder="1" applyAlignment="1">
      <alignment horizontal="center" vertical="center"/>
    </xf>
    <xf numFmtId="168" fontId="5" fillId="0" borderId="70" xfId="0" applyNumberFormat="1" applyFont="1" applyFill="1" applyBorder="1" applyAlignment="1" applyProtection="1">
      <alignment horizontal="center" vertical="center"/>
    </xf>
    <xf numFmtId="168" fontId="5" fillId="0" borderId="65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1" fontId="5" fillId="0" borderId="61" xfId="0" applyNumberFormat="1" applyFont="1" applyFill="1" applyBorder="1" applyAlignment="1">
      <alignment horizontal="center" vertical="center"/>
    </xf>
    <xf numFmtId="165" fontId="5" fillId="0" borderId="39" xfId="0" applyNumberFormat="1" applyFont="1" applyFill="1" applyBorder="1" applyAlignment="1">
      <alignment horizontal="center" vertical="center"/>
    </xf>
    <xf numFmtId="165" fontId="5" fillId="0" borderId="36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0" fontId="5" fillId="0" borderId="43" xfId="0" applyNumberFormat="1" applyFont="1" applyFill="1" applyBorder="1" applyAlignment="1">
      <alignment horizontal="center" vertical="center"/>
    </xf>
    <xf numFmtId="0" fontId="5" fillId="0" borderId="36" xfId="0" applyNumberFormat="1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1" fontId="5" fillId="0" borderId="38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65" fontId="2" fillId="0" borderId="123" xfId="37" applyNumberFormat="1" applyFont="1" applyFill="1" applyBorder="1" applyAlignment="1" applyProtection="1">
      <alignment horizontal="center" vertical="center"/>
    </xf>
    <xf numFmtId="165" fontId="2" fillId="0" borderId="124" xfId="37" applyNumberFormat="1" applyFont="1" applyFill="1" applyBorder="1" applyAlignment="1" applyProtection="1">
      <alignment horizontal="center" vertical="center"/>
    </xf>
    <xf numFmtId="165" fontId="2" fillId="0" borderId="125" xfId="37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 textRotation="90"/>
    </xf>
    <xf numFmtId="0" fontId="4" fillId="24" borderId="116" xfId="40" applyNumberFormat="1" applyFont="1" applyFill="1" applyBorder="1" applyAlignment="1" applyProtection="1">
      <alignment horizontal="center" vertical="center" textRotation="90"/>
    </xf>
    <xf numFmtId="0" fontId="4" fillId="24" borderId="65" xfId="40" applyNumberFormat="1" applyFont="1" applyFill="1" applyBorder="1" applyAlignment="1" applyProtection="1">
      <alignment horizontal="center" vertical="center" textRotation="90"/>
    </xf>
    <xf numFmtId="166" fontId="4" fillId="24" borderId="70" xfId="40" applyNumberFormat="1" applyFont="1" applyFill="1" applyBorder="1" applyAlignment="1" applyProtection="1">
      <alignment horizontal="center" vertical="center"/>
    </xf>
    <xf numFmtId="166" fontId="4" fillId="24" borderId="116" xfId="40" applyNumberFormat="1" applyFont="1" applyFill="1" applyBorder="1" applyAlignment="1" applyProtection="1">
      <alignment horizontal="center" vertical="center"/>
    </xf>
    <xf numFmtId="166" fontId="4" fillId="24" borderId="65" xfId="40" applyNumberFormat="1" applyFont="1" applyFill="1" applyBorder="1" applyAlignment="1" applyProtection="1">
      <alignment horizontal="center" vertical="center"/>
    </xf>
    <xf numFmtId="166" fontId="4" fillId="24" borderId="16" xfId="40" applyNumberFormat="1" applyFont="1" applyFill="1" applyBorder="1" applyAlignment="1" applyProtection="1">
      <alignment horizontal="center" vertical="center" wrapText="1"/>
    </xf>
    <xf numFmtId="166" fontId="4" fillId="24" borderId="53" xfId="40" applyNumberFormat="1" applyFont="1" applyFill="1" applyBorder="1" applyAlignment="1" applyProtection="1">
      <alignment horizontal="center" vertical="center" wrapText="1"/>
    </xf>
    <xf numFmtId="166" fontId="4" fillId="24" borderId="126" xfId="40" applyNumberFormat="1" applyFont="1" applyFill="1" applyBorder="1" applyAlignment="1" applyProtection="1">
      <alignment horizontal="center" vertical="center" wrapText="1"/>
    </xf>
    <xf numFmtId="166" fontId="4" fillId="24" borderId="70" xfId="40" applyNumberFormat="1" applyFont="1" applyFill="1" applyBorder="1" applyAlignment="1" applyProtection="1">
      <alignment horizontal="center" vertical="center" textRotation="90" wrapText="1"/>
    </xf>
    <xf numFmtId="166" fontId="4" fillId="24" borderId="116" xfId="40" applyNumberFormat="1" applyFont="1" applyFill="1" applyBorder="1" applyAlignment="1" applyProtection="1">
      <alignment horizontal="center" vertical="center" textRotation="90" wrapText="1"/>
    </xf>
    <xf numFmtId="166" fontId="4" fillId="24" borderId="65" xfId="40" applyNumberFormat="1" applyFont="1" applyFill="1" applyBorder="1" applyAlignment="1" applyProtection="1">
      <alignment horizontal="center" vertical="center" textRotation="90" wrapText="1"/>
    </xf>
    <xf numFmtId="0" fontId="4" fillId="24" borderId="47" xfId="40" applyNumberFormat="1" applyFont="1" applyFill="1" applyBorder="1" applyAlignment="1" applyProtection="1">
      <alignment horizontal="center" vertical="center" wrapText="1"/>
    </xf>
    <xf numFmtId="0" fontId="4" fillId="24" borderId="113" xfId="40" applyNumberFormat="1" applyFont="1" applyFill="1" applyBorder="1" applyAlignment="1" applyProtection="1">
      <alignment horizontal="center" vertical="center" wrapText="1"/>
    </xf>
    <xf numFmtId="0" fontId="4" fillId="24" borderId="114" xfId="40" applyNumberFormat="1" applyFont="1" applyFill="1" applyBorder="1" applyAlignment="1" applyProtection="1">
      <alignment horizontal="center" vertical="center" wrapText="1"/>
    </xf>
    <xf numFmtId="0" fontId="4" fillId="24" borderId="46" xfId="40" applyNumberFormat="1" applyFont="1" applyFill="1" applyBorder="1" applyAlignment="1" applyProtection="1">
      <alignment horizontal="center" vertical="center" wrapText="1"/>
    </xf>
    <xf numFmtId="0" fontId="4" fillId="24" borderId="82" xfId="40" applyNumberFormat="1" applyFont="1" applyFill="1" applyBorder="1" applyAlignment="1" applyProtection="1">
      <alignment horizontal="center" vertical="center" wrapText="1"/>
    </xf>
    <xf numFmtId="0" fontId="4" fillId="24" borderId="69" xfId="40" applyNumberFormat="1" applyFont="1" applyFill="1" applyBorder="1" applyAlignment="1" applyProtection="1">
      <alignment horizontal="center" vertical="center" wrapText="1"/>
    </xf>
    <xf numFmtId="166" fontId="4" fillId="24" borderId="52" xfId="40" applyNumberFormat="1" applyFont="1" applyFill="1" applyBorder="1" applyAlignment="1" applyProtection="1">
      <alignment horizontal="center" vertical="center" textRotation="90" wrapText="1"/>
    </xf>
    <xf numFmtId="166" fontId="4" fillId="24" borderId="38" xfId="40" applyNumberFormat="1" applyFont="1" applyFill="1" applyBorder="1" applyAlignment="1" applyProtection="1">
      <alignment horizontal="center" vertical="center" textRotation="90" wrapText="1"/>
    </xf>
    <xf numFmtId="166" fontId="4" fillId="24" borderId="61" xfId="40" applyNumberFormat="1" applyFont="1" applyFill="1" applyBorder="1" applyAlignment="1" applyProtection="1">
      <alignment horizontal="center" vertical="center" textRotation="90" wrapText="1"/>
    </xf>
    <xf numFmtId="166" fontId="4" fillId="24" borderId="49" xfId="40" applyNumberFormat="1" applyFont="1" applyFill="1" applyBorder="1" applyAlignment="1" applyProtection="1">
      <alignment horizontal="center" vertical="center" textRotation="90" wrapText="1"/>
    </xf>
    <xf numFmtId="166" fontId="4" fillId="24" borderId="39" xfId="40" applyNumberFormat="1" applyFont="1" applyFill="1" applyBorder="1" applyAlignment="1" applyProtection="1">
      <alignment horizontal="center" vertical="center" textRotation="90" wrapText="1"/>
    </xf>
    <xf numFmtId="166" fontId="4" fillId="24" borderId="36" xfId="40" applyNumberFormat="1" applyFont="1" applyFill="1" applyBorder="1" applyAlignment="1" applyProtection="1">
      <alignment horizontal="center" vertical="center" textRotation="90" wrapText="1"/>
    </xf>
    <xf numFmtId="166" fontId="4" fillId="24" borderId="25" xfId="40" applyNumberFormat="1" applyFont="1" applyFill="1" applyBorder="1" applyAlignment="1" applyProtection="1">
      <alignment horizontal="center" vertical="center" wrapText="1"/>
    </xf>
    <xf numFmtId="166" fontId="4" fillId="24" borderId="127" xfId="40" applyNumberFormat="1" applyFont="1" applyFill="1" applyBorder="1" applyAlignment="1" applyProtection="1">
      <alignment horizontal="center" vertical="center" wrapText="1"/>
    </xf>
    <xf numFmtId="166" fontId="4" fillId="24" borderId="58" xfId="40" applyNumberFormat="1" applyFont="1" applyFill="1" applyBorder="1" applyAlignment="1" applyProtection="1">
      <alignment horizontal="center" vertical="center" textRotation="90" wrapText="1"/>
    </xf>
    <xf numFmtId="166" fontId="4" fillId="24" borderId="40" xfId="40" applyNumberFormat="1" applyFont="1" applyFill="1" applyBorder="1" applyAlignment="1" applyProtection="1">
      <alignment horizontal="center" vertical="center" textRotation="90" wrapText="1"/>
    </xf>
    <xf numFmtId="166" fontId="4" fillId="24" borderId="37" xfId="40" applyNumberFormat="1" applyFont="1" applyFill="1" applyBorder="1" applyAlignment="1" applyProtection="1">
      <alignment horizontal="center" vertical="center" textRotation="90" wrapText="1"/>
    </xf>
    <xf numFmtId="166" fontId="4" fillId="24" borderId="56" xfId="40" applyNumberFormat="1" applyFont="1" applyFill="1" applyBorder="1" applyAlignment="1" applyProtection="1">
      <alignment horizontal="center" vertical="center" textRotation="90" wrapText="1"/>
    </xf>
    <xf numFmtId="166" fontId="4" fillId="24" borderId="41" xfId="40" applyNumberFormat="1" applyFont="1" applyFill="1" applyBorder="1" applyAlignment="1" applyProtection="1">
      <alignment horizontal="center" vertical="center" textRotation="90" wrapText="1"/>
    </xf>
    <xf numFmtId="166" fontId="4" fillId="24" borderId="62" xfId="40" applyNumberFormat="1" applyFont="1" applyFill="1" applyBorder="1" applyAlignment="1" applyProtection="1">
      <alignment horizontal="center" vertical="center" textRotation="90" wrapText="1"/>
    </xf>
    <xf numFmtId="0" fontId="5" fillId="0" borderId="46" xfId="37" applyFont="1" applyFill="1" applyBorder="1" applyAlignment="1">
      <alignment horizontal="right" vertical="center" wrapText="1"/>
    </xf>
    <xf numFmtId="0" fontId="5" fillId="0" borderId="82" xfId="37" applyFont="1" applyFill="1" applyBorder="1" applyAlignment="1">
      <alignment horizontal="right" vertical="center" wrapText="1"/>
    </xf>
    <xf numFmtId="0" fontId="5" fillId="0" borderId="69" xfId="37" applyFont="1" applyFill="1" applyBorder="1" applyAlignment="1">
      <alignment horizontal="right" vertical="center" wrapText="1"/>
    </xf>
    <xf numFmtId="0" fontId="5" fillId="0" borderId="52" xfId="40" applyFont="1" applyFill="1" applyBorder="1" applyAlignment="1">
      <alignment horizontal="center" vertical="center" wrapText="1"/>
    </xf>
    <xf numFmtId="0" fontId="5" fillId="0" borderId="49" xfId="40" applyFont="1" applyFill="1" applyBorder="1" applyAlignment="1">
      <alignment horizontal="center" vertical="center" wrapText="1"/>
    </xf>
    <xf numFmtId="0" fontId="5" fillId="0" borderId="39" xfId="40" applyFont="1" applyFill="1" applyBorder="1" applyAlignment="1">
      <alignment horizontal="center" vertical="center" wrapText="1"/>
    </xf>
    <xf numFmtId="0" fontId="5" fillId="0" borderId="40" xfId="40" applyFont="1" applyFill="1" applyBorder="1" applyAlignment="1">
      <alignment horizontal="center" vertical="center" wrapText="1"/>
    </xf>
    <xf numFmtId="0" fontId="5" fillId="0" borderId="41" xfId="40" applyFont="1" applyFill="1" applyBorder="1" applyAlignment="1">
      <alignment horizontal="center" vertical="center" wrapText="1"/>
    </xf>
    <xf numFmtId="0" fontId="5" fillId="0" borderId="34" xfId="37" applyFont="1" applyFill="1" applyBorder="1" applyAlignment="1">
      <alignment horizontal="right" vertical="center" wrapText="1"/>
    </xf>
    <xf numFmtId="0" fontId="5" fillId="0" borderId="11" xfId="37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66" fontId="4" fillId="24" borderId="25" xfId="40" applyNumberFormat="1" applyFont="1" applyFill="1" applyBorder="1" applyAlignment="1" applyProtection="1">
      <alignment horizontal="center" vertical="center"/>
    </xf>
    <xf numFmtId="166" fontId="4" fillId="24" borderId="54" xfId="40" applyNumberFormat="1" applyFont="1" applyFill="1" applyBorder="1" applyAlignment="1" applyProtection="1">
      <alignment horizontal="center" vertical="center"/>
    </xf>
    <xf numFmtId="166" fontId="4" fillId="24" borderId="27" xfId="40" applyNumberFormat="1" applyFont="1" applyFill="1" applyBorder="1" applyAlignment="1" applyProtection="1">
      <alignment horizontal="center" vertical="center"/>
    </xf>
    <xf numFmtId="0" fontId="4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71" xfId="40" applyNumberFormat="1" applyFont="1" applyFill="1" applyBorder="1" applyAlignment="1" applyProtection="1">
      <alignment horizontal="center" vertical="center"/>
    </xf>
    <xf numFmtId="167" fontId="5" fillId="24" borderId="52" xfId="40" applyNumberFormat="1" applyFont="1" applyFill="1" applyBorder="1" applyAlignment="1" applyProtection="1">
      <alignment horizontal="center" vertical="center"/>
    </xf>
    <xf numFmtId="167" fontId="5" fillId="24" borderId="49" xfId="40" applyNumberFormat="1" applyFont="1" applyFill="1" applyBorder="1" applyAlignment="1" applyProtection="1">
      <alignment horizontal="center" vertical="center"/>
    </xf>
    <xf numFmtId="167" fontId="5" fillId="24" borderId="58" xfId="40" applyNumberFormat="1" applyFont="1" applyFill="1" applyBorder="1" applyAlignment="1" applyProtection="1">
      <alignment horizontal="center" vertical="center"/>
    </xf>
    <xf numFmtId="167" fontId="5" fillId="24" borderId="56" xfId="40" applyNumberFormat="1" applyFont="1" applyFill="1" applyBorder="1" applyAlignment="1" applyProtection="1">
      <alignment horizontal="center" vertical="center"/>
    </xf>
    <xf numFmtId="49" fontId="5" fillId="0" borderId="47" xfId="0" applyNumberFormat="1" applyFont="1" applyFill="1" applyBorder="1" applyAlignment="1" applyProtection="1">
      <alignment horizontal="center" vertical="center"/>
    </xf>
    <xf numFmtId="49" fontId="5" fillId="0" borderId="113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5" fillId="0" borderId="68" xfId="0" applyNumberFormat="1" applyFont="1" applyFill="1" applyBorder="1" applyAlignment="1" applyProtection="1">
      <alignment horizontal="center" vertical="center"/>
    </xf>
    <xf numFmtId="165" fontId="5" fillId="24" borderId="119" xfId="0" applyNumberFormat="1" applyFont="1" applyFill="1" applyBorder="1" applyAlignment="1" applyProtection="1">
      <alignment horizontal="center" vertical="center"/>
    </xf>
    <xf numFmtId="165" fontId="5" fillId="24" borderId="120" xfId="0" applyNumberFormat="1" applyFont="1" applyFill="1" applyBorder="1" applyAlignment="1" applyProtection="1">
      <alignment horizontal="center" vertical="center"/>
    </xf>
    <xf numFmtId="165" fontId="5" fillId="24" borderId="121" xfId="0" applyNumberFormat="1" applyFont="1" applyFill="1" applyBorder="1" applyAlignment="1" applyProtection="1">
      <alignment horizontal="center" vertical="center"/>
    </xf>
    <xf numFmtId="165" fontId="5" fillId="24" borderId="122" xfId="0" applyNumberFormat="1" applyFont="1" applyFill="1" applyBorder="1" applyAlignment="1" applyProtection="1">
      <alignment horizontal="center" vertical="center"/>
    </xf>
    <xf numFmtId="167" fontId="5" fillId="0" borderId="42" xfId="40" applyNumberFormat="1" applyFont="1" applyFill="1" applyBorder="1" applyAlignment="1" applyProtection="1">
      <alignment horizontal="center" vertical="center"/>
    </xf>
    <xf numFmtId="167" fontId="5" fillId="0" borderId="35" xfId="40" applyNumberFormat="1" applyFont="1" applyFill="1" applyBorder="1" applyAlignment="1" applyProtection="1">
      <alignment horizontal="center" vertical="center"/>
    </xf>
    <xf numFmtId="167" fontId="5" fillId="0" borderId="43" xfId="40" applyNumberFormat="1" applyFont="1" applyFill="1" applyBorder="1" applyAlignment="1" applyProtection="1">
      <alignment horizontal="center" vertical="center"/>
    </xf>
    <xf numFmtId="167" fontId="5" fillId="0" borderId="45" xfId="40" applyNumberFormat="1" applyFont="1" applyFill="1" applyBorder="1" applyAlignment="1" applyProtection="1">
      <alignment horizontal="center" vertical="center"/>
    </xf>
    <xf numFmtId="167" fontId="5" fillId="0" borderId="44" xfId="40" applyNumberFormat="1" applyFont="1" applyFill="1" applyBorder="1" applyAlignment="1" applyProtection="1">
      <alignment horizontal="center" vertical="center"/>
    </xf>
    <xf numFmtId="49" fontId="4" fillId="0" borderId="50" xfId="0" applyNumberFormat="1" applyFont="1" applyFill="1" applyBorder="1" applyAlignment="1" applyProtection="1">
      <alignment horizontal="left" vertical="center"/>
    </xf>
    <xf numFmtId="49" fontId="4" fillId="0" borderId="51" xfId="0" applyNumberFormat="1" applyFont="1" applyFill="1" applyBorder="1" applyAlignment="1" applyProtection="1">
      <alignment horizontal="left" vertical="center"/>
    </xf>
    <xf numFmtId="49" fontId="4" fillId="0" borderId="76" xfId="0" applyNumberFormat="1" applyFont="1" applyFill="1" applyBorder="1" applyAlignment="1" applyProtection="1">
      <alignment horizontal="left" vertical="center"/>
    </xf>
    <xf numFmtId="49" fontId="4" fillId="0" borderId="60" xfId="0" applyNumberFormat="1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5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58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52" xfId="0" applyNumberFormat="1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49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1" fontId="4" fillId="0" borderId="59" xfId="0" applyNumberFormat="1" applyFont="1" applyFill="1" applyBorder="1" applyAlignment="1">
      <alignment horizontal="center" vertical="center" wrapText="1"/>
    </xf>
    <xf numFmtId="1" fontId="4" fillId="0" borderId="33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8" fontId="5" fillId="0" borderId="113" xfId="0" applyNumberFormat="1" applyFont="1" applyFill="1" applyBorder="1" applyAlignment="1" applyProtection="1">
      <alignment horizontal="center" vertical="center"/>
    </xf>
    <xf numFmtId="168" fontId="5" fillId="0" borderId="0" xfId="0" applyNumberFormat="1" applyFont="1" applyFill="1" applyBorder="1" applyAlignment="1" applyProtection="1">
      <alignment horizontal="center" vertical="center"/>
    </xf>
    <xf numFmtId="168" fontId="5" fillId="0" borderId="82" xfId="0" applyNumberFormat="1" applyFont="1" applyFill="1" applyBorder="1" applyAlignment="1" applyProtection="1">
      <alignment horizontal="center" vertical="center"/>
    </xf>
    <xf numFmtId="49" fontId="5" fillId="0" borderId="47" xfId="37" applyNumberFormat="1" applyFont="1" applyFill="1" applyBorder="1" applyAlignment="1" applyProtection="1">
      <alignment horizontal="center" vertical="center" wrapText="1"/>
    </xf>
    <xf numFmtId="49" fontId="5" fillId="0" borderId="113" xfId="37" applyNumberFormat="1" applyFont="1" applyFill="1" applyBorder="1" applyAlignment="1" applyProtection="1">
      <alignment horizontal="center" vertical="center" wrapText="1"/>
    </xf>
    <xf numFmtId="49" fontId="5" fillId="0" borderId="0" xfId="37" applyNumberFormat="1" applyFont="1" applyFill="1" applyBorder="1" applyAlignment="1" applyProtection="1">
      <alignment horizontal="center" vertical="center" wrapText="1"/>
    </xf>
    <xf numFmtId="49" fontId="5" fillId="0" borderId="68" xfId="37" applyNumberFormat="1" applyFont="1" applyFill="1" applyBorder="1" applyAlignment="1" applyProtection="1">
      <alignment horizontal="center" vertical="center" wrapText="1"/>
    </xf>
    <xf numFmtId="0" fontId="5" fillId="0" borderId="117" xfId="0" applyFont="1" applyFill="1" applyBorder="1" applyAlignment="1">
      <alignment horizontal="center" vertical="center" wrapText="1"/>
    </xf>
    <xf numFmtId="0" fontId="5" fillId="0" borderId="118" xfId="0" applyFont="1" applyFill="1" applyBorder="1" applyAlignment="1">
      <alignment horizontal="center" vertical="center" wrapText="1"/>
    </xf>
    <xf numFmtId="0" fontId="5" fillId="0" borderId="34" xfId="40" applyNumberFormat="1" applyFont="1" applyFill="1" applyBorder="1" applyAlignment="1" applyProtection="1">
      <alignment horizontal="center" vertical="center"/>
    </xf>
    <xf numFmtId="0" fontId="5" fillId="0" borderId="11" xfId="40" applyNumberFormat="1" applyFont="1" applyFill="1" applyBorder="1" applyAlignment="1" applyProtection="1">
      <alignment horizontal="center" vertical="center"/>
    </xf>
    <xf numFmtId="0" fontId="5" fillId="0" borderId="82" xfId="40" applyNumberFormat="1" applyFont="1" applyFill="1" applyBorder="1" applyAlignment="1" applyProtection="1">
      <alignment horizontal="center" vertical="center"/>
    </xf>
    <xf numFmtId="0" fontId="5" fillId="0" borderId="69" xfId="40" applyNumberFormat="1" applyFont="1" applyFill="1" applyBorder="1" applyAlignment="1" applyProtection="1">
      <alignment horizontal="center" vertical="center"/>
    </xf>
    <xf numFmtId="1" fontId="4" fillId="0" borderId="92" xfId="0" applyNumberFormat="1" applyFont="1" applyFill="1" applyBorder="1" applyAlignment="1">
      <alignment horizontal="center"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93" xfId="0" applyNumberFormat="1" applyFont="1" applyFill="1" applyBorder="1" applyAlignment="1">
      <alignment horizontal="center" vertical="center" wrapText="1"/>
    </xf>
    <xf numFmtId="1" fontId="4" fillId="0" borderId="72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49" fontId="4" fillId="0" borderId="129" xfId="0" applyNumberFormat="1" applyFont="1" applyFill="1" applyBorder="1" applyAlignment="1" applyProtection="1">
      <alignment horizontal="left" vertical="center"/>
    </xf>
    <xf numFmtId="0" fontId="4" fillId="0" borderId="72" xfId="0" applyFont="1" applyFill="1" applyBorder="1" applyAlignment="1">
      <alignment horizontal="center" vertical="center" wrapText="1"/>
    </xf>
    <xf numFmtId="167" fontId="5" fillId="0" borderId="10" xfId="40" applyNumberFormat="1" applyFont="1" applyFill="1" applyBorder="1" applyAlignment="1" applyProtection="1">
      <alignment horizontal="center" vertical="center"/>
    </xf>
    <xf numFmtId="167" fontId="5" fillId="0" borderId="39" xfId="40" applyNumberFormat="1" applyFont="1" applyFill="1" applyBorder="1" applyAlignment="1" applyProtection="1">
      <alignment horizontal="center" vertical="center"/>
    </xf>
    <xf numFmtId="167" fontId="5" fillId="0" borderId="36" xfId="40" applyNumberFormat="1" applyFont="1" applyFill="1" applyBorder="1" applyAlignment="1" applyProtection="1">
      <alignment horizontal="center" vertical="center"/>
    </xf>
    <xf numFmtId="167" fontId="5" fillId="0" borderId="37" xfId="40" applyNumberFormat="1" applyFont="1" applyFill="1" applyBorder="1" applyAlignment="1" applyProtection="1">
      <alignment horizontal="center" vertical="center"/>
    </xf>
    <xf numFmtId="167" fontId="5" fillId="0" borderId="62" xfId="40" applyNumberFormat="1" applyFont="1" applyFill="1" applyBorder="1" applyAlignment="1" applyProtection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168" fontId="5" fillId="24" borderId="34" xfId="0" applyNumberFormat="1" applyFont="1" applyFill="1" applyBorder="1" applyAlignment="1" applyProtection="1">
      <alignment horizontal="center" vertical="center" wrapText="1"/>
    </xf>
    <xf numFmtId="168" fontId="5" fillId="24" borderId="11" xfId="0" applyNumberFormat="1" applyFont="1" applyFill="1" applyBorder="1" applyAlignment="1" applyProtection="1">
      <alignment horizontal="center" vertical="center" wrapText="1"/>
    </xf>
    <xf numFmtId="168" fontId="5" fillId="24" borderId="71" xfId="0" applyNumberFormat="1" applyFont="1" applyFill="1" applyBorder="1" applyAlignment="1" applyProtection="1">
      <alignment horizontal="center" vertical="center" wrapText="1"/>
    </xf>
    <xf numFmtId="0" fontId="5" fillId="24" borderId="70" xfId="40" applyFont="1" applyFill="1" applyBorder="1" applyAlignment="1" applyProtection="1">
      <alignment horizontal="right" vertical="center"/>
    </xf>
    <xf numFmtId="166" fontId="5" fillId="24" borderId="10" xfId="40" applyNumberFormat="1" applyFont="1" applyFill="1" applyBorder="1" applyAlignment="1" applyProtection="1">
      <alignment horizontal="right" vertical="center"/>
    </xf>
    <xf numFmtId="166" fontId="5" fillId="24" borderId="35" xfId="40" applyNumberFormat="1" applyFont="1" applyFill="1" applyBorder="1" applyAlignment="1" applyProtection="1">
      <alignment horizontal="right" vertical="center"/>
    </xf>
    <xf numFmtId="166" fontId="5" fillId="24" borderId="13" xfId="40" applyNumberFormat="1" applyFont="1" applyFill="1" applyBorder="1" applyAlignment="1" applyProtection="1">
      <alignment horizontal="right" vertical="center"/>
    </xf>
    <xf numFmtId="168" fontId="5" fillId="24" borderId="37" xfId="40" applyNumberFormat="1" applyFont="1" applyFill="1" applyBorder="1" applyAlignment="1" applyProtection="1">
      <alignment horizontal="center" vertical="center"/>
    </xf>
    <xf numFmtId="168" fontId="5" fillId="24" borderId="82" xfId="40" applyNumberFormat="1" applyFont="1" applyFill="1" applyBorder="1" applyAlignment="1" applyProtection="1">
      <alignment horizontal="center" vertical="center"/>
    </xf>
    <xf numFmtId="0" fontId="5" fillId="24" borderId="69" xfId="40" applyNumberFormat="1" applyFont="1" applyFill="1" applyBorder="1" applyAlignment="1" applyProtection="1">
      <alignment horizontal="center" vertical="center"/>
    </xf>
    <xf numFmtId="0" fontId="5" fillId="24" borderId="15" xfId="40" applyFont="1" applyFill="1" applyBorder="1" applyAlignment="1">
      <alignment horizontal="right" vertical="center"/>
    </xf>
    <xf numFmtId="0" fontId="5" fillId="24" borderId="65" xfId="40" applyFont="1" applyFill="1" applyBorder="1" applyAlignment="1">
      <alignment horizontal="right" vertical="center"/>
    </xf>
    <xf numFmtId="0" fontId="5" fillId="24" borderId="15" xfId="40" applyFont="1" applyFill="1" applyBorder="1" applyAlignment="1" applyProtection="1">
      <alignment horizontal="right" vertical="center"/>
    </xf>
    <xf numFmtId="0" fontId="5" fillId="0" borderId="71" xfId="37" applyFont="1" applyFill="1" applyBorder="1" applyAlignment="1">
      <alignment horizontal="right" vertical="center" wrapText="1"/>
    </xf>
    <xf numFmtId="167" fontId="5" fillId="24" borderId="34" xfId="40" applyNumberFormat="1" applyFont="1" applyFill="1" applyBorder="1" applyAlignment="1" applyProtection="1">
      <alignment horizontal="center" vertical="center"/>
    </xf>
    <xf numFmtId="167" fontId="5" fillId="24" borderId="11" xfId="40" applyNumberFormat="1" applyFont="1" applyFill="1" applyBorder="1" applyAlignment="1" applyProtection="1">
      <alignment horizontal="center" vertical="center"/>
    </xf>
    <xf numFmtId="167" fontId="5" fillId="24" borderId="71" xfId="40" applyNumberFormat="1" applyFont="1" applyFill="1" applyBorder="1" applyAlignment="1" applyProtection="1">
      <alignment horizontal="center" vertical="center"/>
    </xf>
    <xf numFmtId="167" fontId="5" fillId="24" borderId="65" xfId="40" applyNumberFormat="1" applyFont="1" applyFill="1" applyBorder="1" applyAlignment="1" applyProtection="1">
      <alignment horizontal="center" vertical="center"/>
    </xf>
    <xf numFmtId="0" fontId="5" fillId="24" borderId="106" xfId="0" applyFont="1" applyFill="1" applyBorder="1" applyAlignment="1" applyProtection="1">
      <alignment horizontal="right" vertical="center"/>
    </xf>
    <xf numFmtId="0" fontId="8" fillId="24" borderId="0" xfId="0" applyFont="1" applyFill="1" applyBorder="1" applyAlignment="1" applyProtection="1">
      <alignment horizontal="left" vertical="center"/>
    </xf>
    <xf numFmtId="168" fontId="5" fillId="24" borderId="46" xfId="40" applyNumberFormat="1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left" vertical="center"/>
    </xf>
    <xf numFmtId="0" fontId="48" fillId="0" borderId="24" xfId="40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/>
    </xf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4" xfId="38"/>
    <cellStyle name="Обычный 5" xfId="39"/>
    <cellStyle name="Обычный_Plan Уч(бакал.) д_о 2013_14а" xfId="40"/>
    <cellStyle name="Плохой 2" xfId="41"/>
    <cellStyle name="Пояснение 2" xfId="42"/>
    <cellStyle name="Примечание 2" xfId="43"/>
    <cellStyle name="Связанная ячейка 2" xfId="44"/>
    <cellStyle name="Текст предупреждения 2" xfId="45"/>
    <cellStyle name="Финансовый 2" xfId="46"/>
    <cellStyle name="Финансовый 3" xfId="48"/>
    <cellStyle name="Хороший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6"/>
  <sheetViews>
    <sheetView zoomScale="58" zoomScaleNormal="58" zoomScaleSheetLayoutView="66" workbookViewId="0">
      <selection activeCell="AP27" sqref="AP27:AR30"/>
    </sheetView>
  </sheetViews>
  <sheetFormatPr defaultColWidth="3.28515625" defaultRowHeight="15.75" x14ac:dyDescent="0.25"/>
  <cols>
    <col min="1" max="1" width="6.7109375" style="278" customWidth="1"/>
    <col min="2" max="53" width="5.7109375" style="278" customWidth="1"/>
    <col min="54" max="54" width="2.85546875" style="278" customWidth="1"/>
    <col min="55" max="55" width="1.140625" style="278" hidden="1" customWidth="1"/>
    <col min="56" max="57" width="3.28515625" style="278" hidden="1" customWidth="1"/>
    <col min="58" max="16384" width="3.28515625" style="278"/>
  </cols>
  <sheetData>
    <row r="1" spans="1:57" ht="30" x14ac:dyDescent="0.4">
      <c r="A1" s="593" t="s">
        <v>143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4" t="s">
        <v>142</v>
      </c>
      <c r="Q1" s="594"/>
      <c r="R1" s="594"/>
      <c r="S1" s="594"/>
      <c r="T1" s="594"/>
      <c r="U1" s="594"/>
      <c r="V1" s="594"/>
      <c r="W1" s="594"/>
      <c r="X1" s="594"/>
      <c r="Y1" s="594"/>
      <c r="Z1" s="594"/>
      <c r="AA1" s="594"/>
      <c r="AB1" s="594"/>
      <c r="AC1" s="594"/>
      <c r="AD1" s="594"/>
      <c r="AE1" s="594"/>
      <c r="AF1" s="594"/>
      <c r="AG1" s="594"/>
      <c r="AH1" s="594"/>
      <c r="AI1" s="594"/>
      <c r="AJ1" s="594"/>
      <c r="AK1" s="594"/>
      <c r="AL1" s="594"/>
      <c r="AM1" s="594"/>
      <c r="AN1" s="291"/>
      <c r="AO1" s="292"/>
      <c r="AP1" s="292"/>
      <c r="AQ1" s="292"/>
      <c r="AR1" s="292"/>
      <c r="AS1" s="292"/>
      <c r="AT1" s="292"/>
      <c r="AU1" s="292"/>
      <c r="AV1" s="292"/>
      <c r="AW1" s="292"/>
      <c r="AX1" s="292"/>
      <c r="AY1" s="292"/>
      <c r="AZ1" s="292"/>
      <c r="BA1" s="292"/>
    </row>
    <row r="2" spans="1:57" ht="30" x14ac:dyDescent="0.4">
      <c r="A2" s="593" t="s">
        <v>145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3"/>
      <c r="AP2" s="293"/>
      <c r="AQ2" s="293"/>
      <c r="AR2" s="293"/>
      <c r="AS2" s="293"/>
      <c r="AT2" s="293"/>
      <c r="AU2" s="293"/>
      <c r="AV2" s="293"/>
      <c r="AW2" s="293"/>
      <c r="AX2" s="293"/>
      <c r="AY2" s="293"/>
      <c r="AZ2" s="293"/>
      <c r="BA2" s="293"/>
    </row>
    <row r="3" spans="1:57" ht="30.75" x14ac:dyDescent="0.45">
      <c r="A3" s="593" t="s">
        <v>178</v>
      </c>
      <c r="B3" s="593"/>
      <c r="C3" s="593"/>
      <c r="D3" s="593"/>
      <c r="E3" s="593"/>
      <c r="F3" s="593"/>
      <c r="G3" s="593"/>
      <c r="H3" s="593"/>
      <c r="I3" s="593"/>
      <c r="J3" s="593"/>
      <c r="K3" s="593"/>
      <c r="L3" s="593"/>
      <c r="M3" s="593"/>
      <c r="N3" s="593"/>
      <c r="O3" s="593"/>
      <c r="P3" s="595" t="s">
        <v>144</v>
      </c>
      <c r="Q3" s="595"/>
      <c r="R3" s="595"/>
      <c r="S3" s="595"/>
      <c r="T3" s="595"/>
      <c r="U3" s="595"/>
      <c r="V3" s="595"/>
      <c r="W3" s="595"/>
      <c r="X3" s="595"/>
      <c r="Y3" s="595"/>
      <c r="Z3" s="595"/>
      <c r="AA3" s="595"/>
      <c r="AB3" s="595"/>
      <c r="AC3" s="595"/>
      <c r="AD3" s="595"/>
      <c r="AE3" s="595"/>
      <c r="AF3" s="595"/>
      <c r="AG3" s="595"/>
      <c r="AH3" s="595"/>
      <c r="AI3" s="595"/>
      <c r="AJ3" s="595"/>
      <c r="AK3" s="595"/>
      <c r="AL3" s="595"/>
      <c r="AM3" s="595"/>
      <c r="AN3" s="617" t="s">
        <v>193</v>
      </c>
      <c r="AO3" s="617"/>
      <c r="AP3" s="617"/>
      <c r="AQ3" s="617"/>
      <c r="AR3" s="617"/>
      <c r="AS3" s="617"/>
      <c r="AT3" s="617"/>
      <c r="AU3" s="617"/>
      <c r="AV3" s="617"/>
      <c r="AW3" s="617"/>
      <c r="AX3" s="617"/>
      <c r="AY3" s="617"/>
      <c r="AZ3" s="617"/>
      <c r="BA3" s="617"/>
    </row>
    <row r="4" spans="1:57" ht="30.75" x14ac:dyDescent="0.45">
      <c r="A4" s="618" t="s">
        <v>179</v>
      </c>
      <c r="B4" s="593"/>
      <c r="C4" s="593"/>
      <c r="D4" s="593"/>
      <c r="E4" s="593"/>
      <c r="F4" s="593"/>
      <c r="G4" s="593"/>
      <c r="H4" s="593"/>
      <c r="I4" s="593"/>
      <c r="J4" s="593"/>
      <c r="K4" s="593"/>
      <c r="L4" s="593"/>
      <c r="M4" s="593"/>
      <c r="N4" s="593"/>
      <c r="O4" s="593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94"/>
      <c r="AD4" s="294"/>
      <c r="AE4" s="294"/>
      <c r="AF4" s="294"/>
      <c r="AG4" s="294"/>
      <c r="AH4" s="294"/>
      <c r="AI4" s="294"/>
      <c r="AJ4" s="294"/>
      <c r="AK4" s="294"/>
      <c r="AL4" s="294"/>
      <c r="AM4" s="294"/>
      <c r="AN4" s="617"/>
      <c r="AO4" s="617"/>
      <c r="AP4" s="617"/>
      <c r="AQ4" s="617"/>
      <c r="AR4" s="617"/>
      <c r="AS4" s="617"/>
      <c r="AT4" s="617"/>
      <c r="AU4" s="617"/>
      <c r="AV4" s="617"/>
      <c r="AW4" s="617"/>
      <c r="AX4" s="617"/>
      <c r="AY4" s="617"/>
      <c r="AZ4" s="617"/>
      <c r="BA4" s="617"/>
    </row>
    <row r="5" spans="1:57" ht="27.75" x14ac:dyDescent="0.4">
      <c r="A5" s="295"/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619" t="s">
        <v>146</v>
      </c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  <c r="AC5" s="620"/>
      <c r="AD5" s="620"/>
      <c r="AE5" s="620"/>
      <c r="AF5" s="620"/>
      <c r="AG5" s="620"/>
      <c r="AH5" s="620"/>
      <c r="AI5" s="620"/>
      <c r="AJ5" s="620"/>
      <c r="AK5" s="620"/>
      <c r="AL5" s="620"/>
      <c r="AM5" s="620"/>
      <c r="AN5" s="292"/>
      <c r="AO5" s="292"/>
      <c r="AP5" s="292"/>
      <c r="AQ5" s="292"/>
      <c r="AR5" s="292"/>
      <c r="AS5" s="292"/>
      <c r="AT5" s="292"/>
      <c r="AU5" s="292"/>
      <c r="AV5" s="292"/>
      <c r="AW5" s="292"/>
      <c r="AX5" s="292"/>
      <c r="AY5" s="292"/>
      <c r="AZ5" s="292"/>
      <c r="BA5" s="292"/>
    </row>
    <row r="6" spans="1:57" ht="27.75" x14ac:dyDescent="0.4">
      <c r="A6" s="593" t="s">
        <v>180</v>
      </c>
      <c r="B6" s="593"/>
      <c r="C6" s="593"/>
      <c r="D6" s="593"/>
      <c r="E6" s="593"/>
      <c r="F6" s="593"/>
      <c r="G6" s="593"/>
      <c r="H6" s="593"/>
      <c r="I6" s="593"/>
      <c r="J6" s="593"/>
      <c r="K6" s="593"/>
      <c r="L6" s="593"/>
      <c r="M6" s="593"/>
      <c r="N6" s="593"/>
      <c r="O6" s="593"/>
      <c r="P6" s="296"/>
      <c r="Q6" s="296"/>
      <c r="R6" s="296"/>
      <c r="S6" s="296"/>
      <c r="T6" s="296"/>
      <c r="U6" s="296"/>
      <c r="V6" s="296"/>
      <c r="W6" s="296"/>
      <c r="X6" s="296"/>
      <c r="Y6" s="296"/>
      <c r="Z6" s="296"/>
      <c r="AA6" s="296"/>
      <c r="AB6" s="296"/>
      <c r="AC6" s="296"/>
      <c r="AD6" s="296"/>
      <c r="AE6" s="296"/>
      <c r="AF6" s="296"/>
      <c r="AG6" s="296"/>
      <c r="AH6" s="296"/>
      <c r="AI6" s="296"/>
      <c r="AJ6" s="296"/>
      <c r="AK6" s="296"/>
      <c r="AL6" s="296"/>
      <c r="AM6" s="296"/>
      <c r="AN6" s="296"/>
      <c r="AO6" s="621"/>
      <c r="AP6" s="621"/>
      <c r="AQ6" s="621"/>
      <c r="AR6" s="621"/>
      <c r="AS6" s="621"/>
      <c r="AT6" s="621"/>
      <c r="AU6" s="621"/>
      <c r="AV6" s="621"/>
      <c r="AW6" s="621"/>
      <c r="AX6" s="621"/>
      <c r="AY6" s="621"/>
      <c r="AZ6" s="621"/>
      <c r="BA6" s="621"/>
    </row>
    <row r="7" spans="1:57" ht="27.75" customHeight="1" x14ac:dyDescent="0.4">
      <c r="A7" s="593" t="s">
        <v>147</v>
      </c>
      <c r="B7" s="593"/>
      <c r="C7" s="593"/>
      <c r="D7" s="593"/>
      <c r="E7" s="593"/>
      <c r="F7" s="593"/>
      <c r="G7" s="593"/>
      <c r="H7" s="593"/>
      <c r="I7" s="593"/>
      <c r="J7" s="593"/>
      <c r="K7" s="593"/>
      <c r="L7" s="593"/>
      <c r="M7" s="593"/>
      <c r="N7" s="593"/>
      <c r="O7" s="593"/>
      <c r="P7" s="610" t="s">
        <v>181</v>
      </c>
      <c r="Q7" s="610"/>
      <c r="R7" s="610"/>
      <c r="S7" s="610"/>
      <c r="T7" s="610"/>
      <c r="U7" s="610"/>
      <c r="V7" s="610"/>
      <c r="W7" s="610"/>
      <c r="X7" s="610"/>
      <c r="Y7" s="610"/>
      <c r="Z7" s="610"/>
      <c r="AA7" s="610"/>
      <c r="AB7" s="610"/>
      <c r="AC7" s="610"/>
      <c r="AD7" s="610"/>
      <c r="AE7" s="610"/>
      <c r="AF7" s="610"/>
      <c r="AG7" s="610"/>
      <c r="AH7" s="610"/>
      <c r="AI7" s="610"/>
      <c r="AJ7" s="610"/>
      <c r="AK7" s="610"/>
      <c r="AL7" s="610"/>
      <c r="AM7" s="610"/>
      <c r="AN7" s="612" t="s">
        <v>182</v>
      </c>
      <c r="AO7" s="613"/>
      <c r="AP7" s="613"/>
      <c r="AQ7" s="613"/>
      <c r="AR7" s="613"/>
      <c r="AS7" s="613"/>
      <c r="AT7" s="613"/>
      <c r="AU7" s="613"/>
      <c r="AV7" s="613"/>
      <c r="AW7" s="613"/>
      <c r="AX7" s="613"/>
      <c r="AY7" s="613"/>
      <c r="AZ7" s="613"/>
      <c r="BA7" s="613"/>
    </row>
    <row r="8" spans="1:57" ht="26.25" customHeight="1" x14ac:dyDescent="0.4">
      <c r="A8" s="297"/>
      <c r="B8" s="297"/>
      <c r="C8" s="297"/>
      <c r="D8" s="297"/>
      <c r="E8" s="297"/>
      <c r="F8" s="297"/>
      <c r="G8" s="297"/>
      <c r="H8" s="297"/>
      <c r="I8" s="297"/>
      <c r="J8" s="297"/>
      <c r="K8" s="297"/>
      <c r="L8" s="297"/>
      <c r="M8" s="297"/>
      <c r="N8" s="297"/>
      <c r="O8" s="297"/>
      <c r="P8" s="610" t="s">
        <v>185</v>
      </c>
      <c r="Q8" s="610"/>
      <c r="R8" s="610"/>
      <c r="S8" s="610"/>
      <c r="T8" s="610"/>
      <c r="U8" s="610"/>
      <c r="V8" s="610"/>
      <c r="W8" s="610"/>
      <c r="X8" s="610"/>
      <c r="Y8" s="610"/>
      <c r="Z8" s="610"/>
      <c r="AA8" s="610"/>
      <c r="AB8" s="610"/>
      <c r="AC8" s="610"/>
      <c r="AD8" s="610"/>
      <c r="AE8" s="610"/>
      <c r="AF8" s="610"/>
      <c r="AG8" s="610"/>
      <c r="AH8" s="610"/>
      <c r="AI8" s="610"/>
      <c r="AJ8" s="610"/>
      <c r="AK8" s="610"/>
      <c r="AL8" s="610"/>
      <c r="AM8" s="610"/>
      <c r="AN8" s="298"/>
      <c r="AO8" s="298"/>
      <c r="AP8" s="298"/>
      <c r="AQ8" s="298"/>
      <c r="AR8" s="298"/>
      <c r="AS8" s="298"/>
      <c r="AT8" s="298"/>
      <c r="AU8" s="298"/>
      <c r="AV8" s="298"/>
      <c r="AW8" s="298"/>
      <c r="AX8" s="298"/>
      <c r="AY8" s="298"/>
      <c r="AZ8" s="298"/>
      <c r="BA8" s="298"/>
    </row>
    <row r="9" spans="1:57" ht="26.25" customHeight="1" x14ac:dyDescent="0.4">
      <c r="A9" s="297"/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  <c r="P9" s="610" t="s">
        <v>186</v>
      </c>
      <c r="Q9" s="610"/>
      <c r="R9" s="610"/>
      <c r="S9" s="610"/>
      <c r="T9" s="610"/>
      <c r="U9" s="610"/>
      <c r="V9" s="610"/>
      <c r="W9" s="610"/>
      <c r="X9" s="610"/>
      <c r="Y9" s="610"/>
      <c r="Z9" s="610"/>
      <c r="AA9" s="610"/>
      <c r="AB9" s="610"/>
      <c r="AC9" s="610"/>
      <c r="AD9" s="610"/>
      <c r="AE9" s="610"/>
      <c r="AF9" s="610"/>
      <c r="AG9" s="610"/>
      <c r="AH9" s="610"/>
      <c r="AI9" s="610"/>
      <c r="AJ9" s="610"/>
      <c r="AK9" s="610"/>
      <c r="AL9" s="610"/>
      <c r="AM9" s="610"/>
      <c r="AN9" s="611" t="s">
        <v>183</v>
      </c>
      <c r="AO9" s="611"/>
      <c r="AP9" s="611"/>
      <c r="AQ9" s="611"/>
      <c r="AR9" s="611"/>
      <c r="AS9" s="611"/>
      <c r="AT9" s="611"/>
      <c r="AU9" s="611"/>
      <c r="AV9" s="611"/>
      <c r="AW9" s="611"/>
      <c r="AX9" s="611"/>
      <c r="AY9" s="611"/>
      <c r="AZ9" s="611"/>
      <c r="BA9" s="611"/>
    </row>
    <row r="10" spans="1:57" ht="25.5" customHeight="1" x14ac:dyDescent="0.4">
      <c r="A10" s="297"/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600" t="s">
        <v>184</v>
      </c>
      <c r="Q10" s="601"/>
      <c r="R10" s="601"/>
      <c r="S10" s="601"/>
      <c r="T10" s="601"/>
      <c r="U10" s="601"/>
      <c r="V10" s="601"/>
      <c r="W10" s="601"/>
      <c r="X10" s="601"/>
      <c r="Y10" s="601"/>
      <c r="Z10" s="601"/>
      <c r="AA10" s="601"/>
      <c r="AB10" s="601"/>
      <c r="AC10" s="601"/>
      <c r="AD10" s="601"/>
      <c r="AE10" s="601"/>
      <c r="AF10" s="601"/>
      <c r="AG10" s="601"/>
      <c r="AH10" s="601"/>
      <c r="AI10" s="601"/>
      <c r="AJ10" s="601"/>
      <c r="AK10" s="601"/>
      <c r="AL10" s="602"/>
      <c r="AM10" s="602"/>
      <c r="AN10" s="375"/>
      <c r="AO10" s="375"/>
      <c r="AP10" s="375"/>
      <c r="AQ10" s="375"/>
      <c r="AR10" s="375"/>
      <c r="AS10" s="375"/>
      <c r="AT10" s="375"/>
      <c r="AU10" s="375"/>
      <c r="AV10" s="375"/>
      <c r="AW10" s="375"/>
      <c r="AX10" s="375"/>
      <c r="AY10" s="375"/>
      <c r="AZ10" s="375"/>
      <c r="BA10" s="375"/>
    </row>
    <row r="11" spans="1:57" ht="26.25" x14ac:dyDescent="0.4">
      <c r="A11" s="297"/>
      <c r="B11" s="297"/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  <c r="P11" s="603" t="s">
        <v>187</v>
      </c>
      <c r="Q11" s="603"/>
      <c r="R11" s="603"/>
      <c r="S11" s="603"/>
      <c r="T11" s="603"/>
      <c r="U11" s="603"/>
      <c r="V11" s="603"/>
      <c r="W11" s="603"/>
      <c r="X11" s="603"/>
      <c r="Y11" s="603"/>
      <c r="Z11" s="603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300"/>
      <c r="AO11" s="300"/>
      <c r="AP11" s="300"/>
      <c r="AQ11" s="300"/>
      <c r="AR11" s="300"/>
      <c r="AS11" s="300"/>
      <c r="AT11" s="300"/>
      <c r="AU11" s="300"/>
      <c r="AV11" s="300"/>
      <c r="AW11" s="300"/>
      <c r="AX11" s="300"/>
      <c r="AY11" s="300"/>
      <c r="AZ11" s="300"/>
      <c r="BA11" s="300"/>
    </row>
    <row r="12" spans="1:57" ht="26.25" x14ac:dyDescent="0.4">
      <c r="A12" s="297"/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9"/>
      <c r="Q12" s="299"/>
      <c r="R12" s="299"/>
      <c r="S12" s="299"/>
      <c r="T12" s="299"/>
      <c r="U12" s="299"/>
      <c r="V12" s="299"/>
      <c r="W12" s="299"/>
      <c r="X12" s="299"/>
      <c r="Y12" s="299"/>
      <c r="Z12" s="299"/>
      <c r="AA12" s="299"/>
      <c r="AB12" s="299"/>
      <c r="AC12" s="299"/>
      <c r="AD12" s="299"/>
      <c r="AE12" s="299"/>
      <c r="AF12" s="299"/>
      <c r="AG12" s="299"/>
      <c r="AH12" s="299"/>
      <c r="AI12" s="299"/>
      <c r="AJ12" s="299"/>
      <c r="AK12" s="299"/>
      <c r="AL12" s="299"/>
      <c r="AM12" s="299"/>
      <c r="AN12" s="300"/>
      <c r="AO12" s="300"/>
      <c r="AP12" s="300"/>
      <c r="AQ12" s="300"/>
      <c r="AR12" s="300"/>
      <c r="AS12" s="300"/>
      <c r="AT12" s="300"/>
      <c r="AU12" s="300"/>
      <c r="AV12" s="300"/>
      <c r="AW12" s="300"/>
      <c r="AX12" s="300"/>
      <c r="AY12" s="300"/>
      <c r="AZ12" s="300"/>
      <c r="BA12" s="300"/>
    </row>
    <row r="13" spans="1:57" ht="26.25" x14ac:dyDescent="0.4">
      <c r="A13" s="297"/>
      <c r="B13" s="297"/>
      <c r="C13" s="297"/>
      <c r="D13" s="297"/>
      <c r="E13" s="297"/>
      <c r="F13" s="297"/>
      <c r="G13" s="297"/>
      <c r="H13" s="297"/>
      <c r="I13" s="297"/>
      <c r="J13" s="297"/>
      <c r="K13" s="297"/>
      <c r="L13" s="297"/>
      <c r="M13" s="297"/>
      <c r="N13" s="297"/>
      <c r="O13" s="297"/>
      <c r="P13" s="299"/>
      <c r="Q13" s="299"/>
      <c r="R13" s="299"/>
      <c r="S13" s="299"/>
      <c r="T13" s="299"/>
      <c r="U13" s="299"/>
      <c r="V13" s="299"/>
      <c r="W13" s="299"/>
      <c r="X13" s="299"/>
      <c r="Y13" s="299"/>
      <c r="Z13" s="299"/>
      <c r="AA13" s="299"/>
      <c r="AB13" s="299"/>
      <c r="AC13" s="299"/>
      <c r="AD13" s="299"/>
      <c r="AE13" s="299"/>
      <c r="AF13" s="299"/>
      <c r="AG13" s="299"/>
      <c r="AH13" s="299"/>
      <c r="AI13" s="299"/>
      <c r="AJ13" s="299"/>
      <c r="AK13" s="299"/>
      <c r="AL13" s="299"/>
      <c r="AM13" s="299"/>
      <c r="AN13" s="300"/>
      <c r="AO13" s="300"/>
      <c r="AP13" s="300"/>
      <c r="AQ13" s="300"/>
      <c r="AR13" s="300"/>
      <c r="AS13" s="300"/>
      <c r="AT13" s="300"/>
      <c r="AU13" s="300"/>
      <c r="AV13" s="300"/>
      <c r="AW13" s="300"/>
      <c r="AX13" s="300"/>
      <c r="AY13" s="300"/>
      <c r="AZ13" s="300"/>
      <c r="BA13" s="300"/>
    </row>
    <row r="14" spans="1:57" ht="26.25" x14ac:dyDescent="0.4">
      <c r="A14" s="297"/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9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299"/>
      <c r="AB14" s="299"/>
      <c r="AC14" s="299"/>
      <c r="AD14" s="299"/>
      <c r="AE14" s="299"/>
      <c r="AF14" s="299"/>
      <c r="AG14" s="299"/>
      <c r="AH14" s="299"/>
      <c r="AI14" s="299"/>
      <c r="AJ14" s="299"/>
      <c r="AK14" s="299"/>
      <c r="AL14" s="299"/>
      <c r="AM14" s="299"/>
      <c r="AN14" s="300"/>
      <c r="AO14" s="300"/>
      <c r="AP14" s="300"/>
      <c r="AQ14" s="300"/>
      <c r="AR14" s="300"/>
      <c r="AS14" s="300"/>
      <c r="AT14" s="300"/>
      <c r="AU14" s="300"/>
      <c r="AV14" s="300"/>
      <c r="AW14" s="300"/>
      <c r="AX14" s="300"/>
      <c r="AY14" s="300"/>
      <c r="AZ14" s="300"/>
      <c r="BA14" s="300"/>
    </row>
    <row r="15" spans="1:57" s="279" customFormat="1" ht="31.5" customHeight="1" thickBot="1" x14ac:dyDescent="0.35">
      <c r="A15" s="596" t="s">
        <v>196</v>
      </c>
      <c r="B15" s="596"/>
      <c r="C15" s="596"/>
      <c r="D15" s="596"/>
      <c r="E15" s="596"/>
      <c r="F15" s="596"/>
      <c r="G15" s="596"/>
      <c r="H15" s="596"/>
      <c r="I15" s="596"/>
      <c r="J15" s="596"/>
      <c r="K15" s="596"/>
      <c r="L15" s="596"/>
      <c r="M15" s="596"/>
      <c r="N15" s="596"/>
      <c r="O15" s="596"/>
      <c r="P15" s="596"/>
      <c r="Q15" s="596"/>
      <c r="R15" s="596"/>
      <c r="S15" s="596"/>
      <c r="T15" s="596"/>
      <c r="U15" s="596"/>
      <c r="V15" s="596"/>
      <c r="W15" s="596"/>
      <c r="X15" s="596"/>
      <c r="Y15" s="596"/>
      <c r="Z15" s="596"/>
      <c r="AA15" s="596"/>
      <c r="AB15" s="596"/>
      <c r="AC15" s="596"/>
      <c r="AD15" s="596"/>
      <c r="AE15" s="596"/>
      <c r="AF15" s="596"/>
      <c r="AG15" s="596"/>
      <c r="AH15" s="596"/>
      <c r="AI15" s="596"/>
      <c r="AJ15" s="596"/>
      <c r="AK15" s="596"/>
      <c r="AL15" s="596"/>
      <c r="AM15" s="596"/>
      <c r="AN15" s="596"/>
      <c r="AO15" s="596"/>
      <c r="AP15" s="596"/>
      <c r="AQ15" s="596"/>
      <c r="AR15" s="596"/>
      <c r="AS15" s="596"/>
      <c r="AT15" s="596"/>
      <c r="AU15" s="596"/>
      <c r="AV15" s="596"/>
      <c r="AW15" s="596"/>
      <c r="AX15" s="596"/>
      <c r="AY15" s="596"/>
      <c r="AZ15" s="596"/>
      <c r="BA15" s="596"/>
      <c r="BB15" s="280"/>
      <c r="BC15" s="280"/>
      <c r="BD15" s="280"/>
      <c r="BE15" s="280"/>
    </row>
    <row r="16" spans="1:57" ht="24.95" customHeight="1" thickBot="1" x14ac:dyDescent="0.3">
      <c r="A16" s="622" t="s">
        <v>148</v>
      </c>
      <c r="B16" s="624" t="s">
        <v>149</v>
      </c>
      <c r="C16" s="625"/>
      <c r="D16" s="625"/>
      <c r="E16" s="626"/>
      <c r="F16" s="627" t="s">
        <v>150</v>
      </c>
      <c r="G16" s="625"/>
      <c r="H16" s="625"/>
      <c r="I16" s="628"/>
      <c r="J16" s="629" t="s">
        <v>151</v>
      </c>
      <c r="K16" s="630"/>
      <c r="L16" s="630"/>
      <c r="M16" s="631"/>
      <c r="N16" s="632" t="s">
        <v>152</v>
      </c>
      <c r="O16" s="630"/>
      <c r="P16" s="630"/>
      <c r="Q16" s="630"/>
      <c r="R16" s="630"/>
      <c r="S16" s="546" t="s">
        <v>153</v>
      </c>
      <c r="T16" s="547"/>
      <c r="U16" s="547"/>
      <c r="V16" s="547"/>
      <c r="W16" s="548"/>
      <c r="X16" s="547" t="s">
        <v>154</v>
      </c>
      <c r="Y16" s="547"/>
      <c r="Z16" s="547"/>
      <c r="AA16" s="547"/>
      <c r="AB16" s="546" t="s">
        <v>155</v>
      </c>
      <c r="AC16" s="547"/>
      <c r="AD16" s="547"/>
      <c r="AE16" s="548"/>
      <c r="AF16" s="549" t="s">
        <v>156</v>
      </c>
      <c r="AG16" s="549"/>
      <c r="AH16" s="549"/>
      <c r="AI16" s="549"/>
      <c r="AJ16" s="546" t="s">
        <v>157</v>
      </c>
      <c r="AK16" s="547"/>
      <c r="AL16" s="547"/>
      <c r="AM16" s="547"/>
      <c r="AN16" s="548"/>
      <c r="AO16" s="550" t="s">
        <v>158</v>
      </c>
      <c r="AP16" s="551"/>
      <c r="AQ16" s="551"/>
      <c r="AR16" s="552"/>
      <c r="AS16" s="547" t="s">
        <v>159</v>
      </c>
      <c r="AT16" s="547"/>
      <c r="AU16" s="547"/>
      <c r="AV16" s="547"/>
      <c r="AW16" s="548"/>
      <c r="AX16" s="553" t="s">
        <v>160</v>
      </c>
      <c r="AY16" s="554"/>
      <c r="AZ16" s="554"/>
      <c r="BA16" s="555"/>
      <c r="BB16" s="544"/>
      <c r="BC16" s="544"/>
      <c r="BD16" s="544"/>
      <c r="BE16" s="544"/>
    </row>
    <row r="17" spans="1:57" s="282" customFormat="1" ht="24.95" customHeight="1" thickBot="1" x14ac:dyDescent="0.3">
      <c r="A17" s="623"/>
      <c r="B17" s="309">
        <v>1</v>
      </c>
      <c r="C17" s="310">
        <v>2</v>
      </c>
      <c r="D17" s="310">
        <v>3</v>
      </c>
      <c r="E17" s="311">
        <v>4</v>
      </c>
      <c r="F17" s="312">
        <v>5</v>
      </c>
      <c r="G17" s="310">
        <v>6</v>
      </c>
      <c r="H17" s="310">
        <v>7</v>
      </c>
      <c r="I17" s="313">
        <v>8</v>
      </c>
      <c r="J17" s="314">
        <v>9</v>
      </c>
      <c r="K17" s="315">
        <v>10</v>
      </c>
      <c r="L17" s="315">
        <v>11</v>
      </c>
      <c r="M17" s="316">
        <v>12</v>
      </c>
      <c r="N17" s="317">
        <v>13</v>
      </c>
      <c r="O17" s="315">
        <v>14</v>
      </c>
      <c r="P17" s="318">
        <v>15</v>
      </c>
      <c r="Q17" s="319">
        <v>16</v>
      </c>
      <c r="R17" s="320">
        <v>17</v>
      </c>
      <c r="S17" s="321">
        <v>18</v>
      </c>
      <c r="T17" s="322">
        <v>19</v>
      </c>
      <c r="U17" s="322">
        <v>20</v>
      </c>
      <c r="V17" s="322">
        <v>21</v>
      </c>
      <c r="W17" s="323">
        <v>22</v>
      </c>
      <c r="X17" s="312">
        <v>23</v>
      </c>
      <c r="Y17" s="310">
        <v>24</v>
      </c>
      <c r="Z17" s="310">
        <v>25</v>
      </c>
      <c r="AA17" s="313">
        <v>26</v>
      </c>
      <c r="AB17" s="309">
        <v>27</v>
      </c>
      <c r="AC17" s="310">
        <v>28</v>
      </c>
      <c r="AD17" s="310">
        <v>29</v>
      </c>
      <c r="AE17" s="311">
        <v>30</v>
      </c>
      <c r="AF17" s="318">
        <v>31</v>
      </c>
      <c r="AG17" s="319">
        <v>32</v>
      </c>
      <c r="AH17" s="319">
        <v>33</v>
      </c>
      <c r="AI17" s="320">
        <v>34</v>
      </c>
      <c r="AJ17" s="309">
        <v>35</v>
      </c>
      <c r="AK17" s="310">
        <v>36</v>
      </c>
      <c r="AL17" s="310">
        <v>37</v>
      </c>
      <c r="AM17" s="310">
        <v>38</v>
      </c>
      <c r="AN17" s="311">
        <v>39</v>
      </c>
      <c r="AO17" s="324">
        <v>40</v>
      </c>
      <c r="AP17" s="319">
        <v>41</v>
      </c>
      <c r="AQ17" s="319">
        <v>42</v>
      </c>
      <c r="AR17" s="325">
        <v>43</v>
      </c>
      <c r="AS17" s="312">
        <v>44</v>
      </c>
      <c r="AT17" s="310">
        <v>45</v>
      </c>
      <c r="AU17" s="310">
        <v>46</v>
      </c>
      <c r="AV17" s="310">
        <v>47</v>
      </c>
      <c r="AW17" s="311">
        <v>48</v>
      </c>
      <c r="AX17" s="326">
        <v>49</v>
      </c>
      <c r="AY17" s="327">
        <v>50</v>
      </c>
      <c r="AZ17" s="327">
        <v>51</v>
      </c>
      <c r="BA17" s="328">
        <v>52</v>
      </c>
      <c r="BB17" s="281"/>
      <c r="BC17" s="281"/>
      <c r="BD17" s="281"/>
      <c r="BE17" s="281"/>
    </row>
    <row r="18" spans="1:57" ht="24.95" customHeight="1" x14ac:dyDescent="0.3">
      <c r="A18" s="329">
        <v>1</v>
      </c>
      <c r="B18" s="330" t="s">
        <v>161</v>
      </c>
      <c r="C18" s="331" t="s">
        <v>161</v>
      </c>
      <c r="D18" s="331" t="s">
        <v>161</v>
      </c>
      <c r="E18" s="332" t="s">
        <v>161</v>
      </c>
      <c r="F18" s="333" t="s">
        <v>161</v>
      </c>
      <c r="G18" s="331" t="s">
        <v>161</v>
      </c>
      <c r="H18" s="331" t="s">
        <v>161</v>
      </c>
      <c r="I18" s="334" t="s">
        <v>161</v>
      </c>
      <c r="J18" s="330" t="s">
        <v>161</v>
      </c>
      <c r="K18" s="331" t="s">
        <v>161</v>
      </c>
      <c r="L18" s="331" t="s">
        <v>161</v>
      </c>
      <c r="M18" s="332" t="s">
        <v>161</v>
      </c>
      <c r="N18" s="333" t="s">
        <v>161</v>
      </c>
      <c r="O18" s="331" t="s">
        <v>161</v>
      </c>
      <c r="P18" s="331" t="s">
        <v>161</v>
      </c>
      <c r="Q18" s="335" t="s">
        <v>162</v>
      </c>
      <c r="R18" s="336" t="s">
        <v>162</v>
      </c>
      <c r="S18" s="337" t="s">
        <v>163</v>
      </c>
      <c r="T18" s="331" t="s">
        <v>161</v>
      </c>
      <c r="U18" s="331" t="s">
        <v>161</v>
      </c>
      <c r="V18" s="331" t="s">
        <v>161</v>
      </c>
      <c r="W18" s="332" t="s">
        <v>161</v>
      </c>
      <c r="X18" s="333" t="s">
        <v>161</v>
      </c>
      <c r="Y18" s="331" t="s">
        <v>161</v>
      </c>
      <c r="Z18" s="331" t="s">
        <v>161</v>
      </c>
      <c r="AA18" s="334" t="s">
        <v>161</v>
      </c>
      <c r="AB18" s="330" t="s">
        <v>161</v>
      </c>
      <c r="AC18" s="335" t="s">
        <v>164</v>
      </c>
      <c r="AD18" s="331" t="s">
        <v>140</v>
      </c>
      <c r="AE18" s="332" t="s">
        <v>140</v>
      </c>
      <c r="AF18" s="333" t="s">
        <v>140</v>
      </c>
      <c r="AG18" s="331" t="s">
        <v>161</v>
      </c>
      <c r="AH18" s="331" t="s">
        <v>161</v>
      </c>
      <c r="AI18" s="334" t="s">
        <v>161</v>
      </c>
      <c r="AJ18" s="330" t="s">
        <v>161</v>
      </c>
      <c r="AK18" s="331" t="s">
        <v>161</v>
      </c>
      <c r="AL18" s="331" t="s">
        <v>161</v>
      </c>
      <c r="AM18" s="331" t="s">
        <v>161</v>
      </c>
      <c r="AN18" s="332" t="s">
        <v>161</v>
      </c>
      <c r="AO18" s="330" t="s">
        <v>161</v>
      </c>
      <c r="AP18" s="338" t="s">
        <v>162</v>
      </c>
      <c r="AQ18" s="338" t="s">
        <v>162</v>
      </c>
      <c r="AR18" s="339" t="s">
        <v>163</v>
      </c>
      <c r="AS18" s="340" t="s">
        <v>163</v>
      </c>
      <c r="AT18" s="338" t="s">
        <v>163</v>
      </c>
      <c r="AU18" s="338" t="s">
        <v>163</v>
      </c>
      <c r="AV18" s="338" t="s">
        <v>163</v>
      </c>
      <c r="AW18" s="341" t="s">
        <v>163</v>
      </c>
      <c r="AX18" s="342" t="s">
        <v>163</v>
      </c>
      <c r="AY18" s="343" t="s">
        <v>163</v>
      </c>
      <c r="AZ18" s="343" t="s">
        <v>163</v>
      </c>
      <c r="BA18" s="344" t="s">
        <v>163</v>
      </c>
      <c r="BB18" s="283"/>
      <c r="BC18" s="283"/>
      <c r="BD18" s="283"/>
      <c r="BE18" s="283"/>
    </row>
    <row r="19" spans="1:57" ht="24.95" customHeight="1" x14ac:dyDescent="0.3">
      <c r="A19" s="345">
        <v>2</v>
      </c>
      <c r="B19" s="346" t="s">
        <v>161</v>
      </c>
      <c r="C19" s="347" t="s">
        <v>161</v>
      </c>
      <c r="D19" s="347" t="s">
        <v>161</v>
      </c>
      <c r="E19" s="348" t="s">
        <v>161</v>
      </c>
      <c r="F19" s="349" t="s">
        <v>161</v>
      </c>
      <c r="G19" s="347" t="s">
        <v>161</v>
      </c>
      <c r="H19" s="347" t="s">
        <v>161</v>
      </c>
      <c r="I19" s="350" t="s">
        <v>161</v>
      </c>
      <c r="J19" s="346" t="s">
        <v>161</v>
      </c>
      <c r="K19" s="347" t="s">
        <v>161</v>
      </c>
      <c r="L19" s="347" t="s">
        <v>161</v>
      </c>
      <c r="M19" s="348" t="s">
        <v>161</v>
      </c>
      <c r="N19" s="349" t="s">
        <v>161</v>
      </c>
      <c r="O19" s="347" t="s">
        <v>161</v>
      </c>
      <c r="P19" s="347" t="s">
        <v>161</v>
      </c>
      <c r="Q19" s="351" t="s">
        <v>162</v>
      </c>
      <c r="R19" s="352" t="s">
        <v>162</v>
      </c>
      <c r="S19" s="353" t="s">
        <v>163</v>
      </c>
      <c r="T19" s="347" t="s">
        <v>161</v>
      </c>
      <c r="U19" s="347" t="s">
        <v>161</v>
      </c>
      <c r="V19" s="347" t="s">
        <v>161</v>
      </c>
      <c r="W19" s="348" t="s">
        <v>161</v>
      </c>
      <c r="X19" s="349" t="s">
        <v>161</v>
      </c>
      <c r="Y19" s="347" t="s">
        <v>161</v>
      </c>
      <c r="Z19" s="347" t="s">
        <v>161</v>
      </c>
      <c r="AA19" s="350" t="s">
        <v>161</v>
      </c>
      <c r="AB19" s="346" t="s">
        <v>161</v>
      </c>
      <c r="AC19" s="351" t="s">
        <v>164</v>
      </c>
      <c r="AD19" s="347" t="s">
        <v>140</v>
      </c>
      <c r="AE19" s="348" t="s">
        <v>140</v>
      </c>
      <c r="AF19" s="349" t="s">
        <v>140</v>
      </c>
      <c r="AG19" s="347" t="s">
        <v>161</v>
      </c>
      <c r="AH19" s="347" t="s">
        <v>161</v>
      </c>
      <c r="AI19" s="350" t="s">
        <v>161</v>
      </c>
      <c r="AJ19" s="346" t="s">
        <v>161</v>
      </c>
      <c r="AK19" s="347" t="s">
        <v>161</v>
      </c>
      <c r="AL19" s="347" t="s">
        <v>161</v>
      </c>
      <c r="AM19" s="347" t="s">
        <v>161</v>
      </c>
      <c r="AN19" s="348" t="s">
        <v>161</v>
      </c>
      <c r="AO19" s="346" t="s">
        <v>161</v>
      </c>
      <c r="AP19" s="354" t="s">
        <v>162</v>
      </c>
      <c r="AQ19" s="354" t="s">
        <v>162</v>
      </c>
      <c r="AR19" s="355" t="s">
        <v>163</v>
      </c>
      <c r="AS19" s="356" t="s">
        <v>163</v>
      </c>
      <c r="AT19" s="354" t="s">
        <v>163</v>
      </c>
      <c r="AU19" s="354" t="s">
        <v>163</v>
      </c>
      <c r="AV19" s="354" t="s">
        <v>163</v>
      </c>
      <c r="AW19" s="357" t="s">
        <v>163</v>
      </c>
      <c r="AX19" s="358" t="s">
        <v>163</v>
      </c>
      <c r="AY19" s="359" t="s">
        <v>163</v>
      </c>
      <c r="AZ19" s="359" t="s">
        <v>163</v>
      </c>
      <c r="BA19" s="360" t="s">
        <v>163</v>
      </c>
      <c r="BB19" s="283"/>
      <c r="BC19" s="283"/>
      <c r="BD19" s="283"/>
      <c r="BE19" s="283"/>
    </row>
    <row r="20" spans="1:57" ht="24.95" customHeight="1" thickBot="1" x14ac:dyDescent="0.35">
      <c r="A20" s="345">
        <v>3</v>
      </c>
      <c r="B20" s="353" t="s">
        <v>165</v>
      </c>
      <c r="C20" s="351" t="s">
        <v>165</v>
      </c>
      <c r="D20" s="351" t="s">
        <v>165</v>
      </c>
      <c r="E20" s="361" t="s">
        <v>165</v>
      </c>
      <c r="F20" s="362" t="s">
        <v>165</v>
      </c>
      <c r="G20" s="351" t="s">
        <v>165</v>
      </c>
      <c r="H20" s="351" t="s">
        <v>165</v>
      </c>
      <c r="I20" s="352" t="s">
        <v>165</v>
      </c>
      <c r="J20" s="353" t="s">
        <v>165</v>
      </c>
      <c r="K20" s="351" t="s">
        <v>165</v>
      </c>
      <c r="L20" s="351" t="s">
        <v>165</v>
      </c>
      <c r="M20" s="361" t="s">
        <v>165</v>
      </c>
      <c r="N20" s="362" t="s">
        <v>165</v>
      </c>
      <c r="O20" s="351" t="s">
        <v>165</v>
      </c>
      <c r="P20" s="351" t="s">
        <v>165</v>
      </c>
      <c r="Q20" s="351" t="s">
        <v>162</v>
      </c>
      <c r="R20" s="352" t="s">
        <v>162</v>
      </c>
      <c r="S20" s="353" t="s">
        <v>163</v>
      </c>
      <c r="T20" s="347" t="s">
        <v>161</v>
      </c>
      <c r="U20" s="347" t="s">
        <v>161</v>
      </c>
      <c r="V20" s="347" t="s">
        <v>161</v>
      </c>
      <c r="W20" s="348" t="s">
        <v>161</v>
      </c>
      <c r="X20" s="349" t="s">
        <v>161</v>
      </c>
      <c r="Y20" s="347" t="s">
        <v>161</v>
      </c>
      <c r="Z20" s="347" t="s">
        <v>161</v>
      </c>
      <c r="AA20" s="350" t="s">
        <v>161</v>
      </c>
      <c r="AB20" s="346" t="s">
        <v>161</v>
      </c>
      <c r="AC20" s="351" t="s">
        <v>164</v>
      </c>
      <c r="AD20" s="347" t="s">
        <v>140</v>
      </c>
      <c r="AE20" s="348" t="s">
        <v>140</v>
      </c>
      <c r="AF20" s="349" t="s">
        <v>140</v>
      </c>
      <c r="AG20" s="347" t="s">
        <v>161</v>
      </c>
      <c r="AH20" s="347" t="s">
        <v>161</v>
      </c>
      <c r="AI20" s="350" t="s">
        <v>161</v>
      </c>
      <c r="AJ20" s="346" t="s">
        <v>161</v>
      </c>
      <c r="AK20" s="347" t="s">
        <v>161</v>
      </c>
      <c r="AL20" s="347" t="s">
        <v>161</v>
      </c>
      <c r="AM20" s="347" t="s">
        <v>161</v>
      </c>
      <c r="AN20" s="348" t="s">
        <v>161</v>
      </c>
      <c r="AO20" s="346" t="s">
        <v>161</v>
      </c>
      <c r="AP20" s="354" t="s">
        <v>162</v>
      </c>
      <c r="AQ20" s="354" t="s">
        <v>162</v>
      </c>
      <c r="AR20" s="377" t="s">
        <v>163</v>
      </c>
      <c r="AS20" s="378" t="s">
        <v>163</v>
      </c>
      <c r="AT20" s="379" t="s">
        <v>163</v>
      </c>
      <c r="AU20" s="379" t="s">
        <v>163</v>
      </c>
      <c r="AV20" s="379" t="s">
        <v>163</v>
      </c>
      <c r="AW20" s="380" t="s">
        <v>163</v>
      </c>
      <c r="AX20" s="381" t="s">
        <v>163</v>
      </c>
      <c r="AY20" s="382" t="s">
        <v>163</v>
      </c>
      <c r="AZ20" s="382" t="s">
        <v>163</v>
      </c>
      <c r="BA20" s="383" t="s">
        <v>163</v>
      </c>
      <c r="BB20" s="283"/>
      <c r="BC20" s="283"/>
      <c r="BD20" s="283"/>
      <c r="BE20" s="283"/>
    </row>
    <row r="21" spans="1:57" ht="24.95" customHeight="1" thickBot="1" x14ac:dyDescent="0.35">
      <c r="A21" s="364">
        <v>4</v>
      </c>
      <c r="B21" s="365" t="s">
        <v>165</v>
      </c>
      <c r="C21" s="366" t="s">
        <v>165</v>
      </c>
      <c r="D21" s="366" t="s">
        <v>165</v>
      </c>
      <c r="E21" s="367" t="s">
        <v>165</v>
      </c>
      <c r="F21" s="368" t="s">
        <v>165</v>
      </c>
      <c r="G21" s="366" t="s">
        <v>165</v>
      </c>
      <c r="H21" s="366" t="s">
        <v>165</v>
      </c>
      <c r="I21" s="369" t="s">
        <v>165</v>
      </c>
      <c r="J21" s="365" t="s">
        <v>165</v>
      </c>
      <c r="K21" s="366" t="s">
        <v>165</v>
      </c>
      <c r="L21" s="366" t="s">
        <v>165</v>
      </c>
      <c r="M21" s="367" t="s">
        <v>165</v>
      </c>
      <c r="N21" s="368" t="s">
        <v>165</v>
      </c>
      <c r="O21" s="366" t="s">
        <v>165</v>
      </c>
      <c r="P21" s="366" t="s">
        <v>165</v>
      </c>
      <c r="Q21" s="366" t="s">
        <v>162</v>
      </c>
      <c r="R21" s="369" t="s">
        <v>162</v>
      </c>
      <c r="S21" s="365" t="s">
        <v>163</v>
      </c>
      <c r="T21" s="366" t="s">
        <v>165</v>
      </c>
      <c r="U21" s="366" t="s">
        <v>165</v>
      </c>
      <c r="V21" s="366" t="s">
        <v>165</v>
      </c>
      <c r="W21" s="367" t="s">
        <v>165</v>
      </c>
      <c r="X21" s="368" t="s">
        <v>165</v>
      </c>
      <c r="Y21" s="366" t="s">
        <v>165</v>
      </c>
      <c r="Z21" s="366" t="s">
        <v>165</v>
      </c>
      <c r="AA21" s="369" t="s">
        <v>165</v>
      </c>
      <c r="AB21" s="365" t="s">
        <v>165</v>
      </c>
      <c r="AC21" s="366" t="s">
        <v>164</v>
      </c>
      <c r="AD21" s="366" t="s">
        <v>140</v>
      </c>
      <c r="AE21" s="367" t="s">
        <v>140</v>
      </c>
      <c r="AF21" s="368" t="s">
        <v>140</v>
      </c>
      <c r="AG21" s="366" t="s">
        <v>166</v>
      </c>
      <c r="AH21" s="366" t="s">
        <v>166</v>
      </c>
      <c r="AI21" s="369" t="s">
        <v>166</v>
      </c>
      <c r="AJ21" s="365" t="s">
        <v>166</v>
      </c>
      <c r="AK21" s="366" t="s">
        <v>166</v>
      </c>
      <c r="AL21" s="366" t="s">
        <v>166</v>
      </c>
      <c r="AM21" s="366" t="s">
        <v>166</v>
      </c>
      <c r="AN21" s="367" t="s">
        <v>166</v>
      </c>
      <c r="AO21" s="365" t="s">
        <v>162</v>
      </c>
      <c r="AP21" s="363" t="s">
        <v>162</v>
      </c>
      <c r="AQ21" s="363" t="s">
        <v>188</v>
      </c>
      <c r="AR21" s="399" t="s">
        <v>188</v>
      </c>
      <c r="AS21" s="606"/>
      <c r="AT21" s="607"/>
      <c r="AU21" s="607"/>
      <c r="AV21" s="607"/>
      <c r="AW21" s="607"/>
      <c r="AX21" s="607"/>
      <c r="AY21" s="607"/>
      <c r="AZ21" s="607"/>
      <c r="BA21" s="608"/>
      <c r="BB21" s="283"/>
      <c r="BC21" s="284"/>
      <c r="BD21" s="283"/>
      <c r="BE21" s="284"/>
    </row>
    <row r="22" spans="1:57" ht="24.95" customHeight="1" x14ac:dyDescent="0.3">
      <c r="A22" s="370"/>
      <c r="B22" s="371"/>
      <c r="C22" s="371"/>
      <c r="D22" s="371"/>
      <c r="E22" s="371"/>
      <c r="F22" s="371"/>
      <c r="G22" s="371"/>
      <c r="H22" s="371"/>
      <c r="I22" s="371"/>
      <c r="J22" s="371"/>
      <c r="K22" s="371"/>
      <c r="L22" s="371"/>
      <c r="M22" s="371"/>
      <c r="N22" s="371"/>
      <c r="O22" s="371"/>
      <c r="P22" s="371"/>
      <c r="Q22" s="371"/>
      <c r="R22" s="371"/>
      <c r="S22" s="371"/>
      <c r="T22" s="371"/>
      <c r="U22" s="371"/>
      <c r="V22" s="371"/>
      <c r="W22" s="371"/>
      <c r="X22" s="371"/>
      <c r="Y22" s="371"/>
      <c r="Z22" s="371"/>
      <c r="AA22" s="371"/>
      <c r="AB22" s="371"/>
      <c r="AC22" s="371"/>
      <c r="AD22" s="371"/>
      <c r="AE22" s="371"/>
      <c r="AF22" s="371"/>
      <c r="AG22" s="371"/>
      <c r="AH22" s="371"/>
      <c r="AI22" s="371"/>
      <c r="AJ22" s="371"/>
      <c r="AK22" s="371"/>
      <c r="AL22" s="371"/>
      <c r="AM22" s="371"/>
      <c r="AN22" s="371"/>
      <c r="AO22" s="371"/>
      <c r="AP22" s="372"/>
      <c r="AQ22" s="372"/>
      <c r="AR22" s="372"/>
      <c r="AS22" s="373"/>
      <c r="AT22" s="306"/>
      <c r="AU22" s="306"/>
      <c r="AV22" s="306"/>
      <c r="AW22" s="306"/>
      <c r="AX22" s="306"/>
      <c r="AY22" s="306"/>
      <c r="AZ22" s="306"/>
      <c r="BA22" s="306"/>
      <c r="BB22" s="283"/>
      <c r="BC22" s="284"/>
      <c r="BD22" s="283"/>
      <c r="BE22" s="284"/>
    </row>
    <row r="23" spans="1:57" s="288" customFormat="1" ht="24.95" customHeight="1" x14ac:dyDescent="0.3">
      <c r="A23" s="615" t="s">
        <v>270</v>
      </c>
      <c r="B23" s="615"/>
      <c r="C23" s="615"/>
      <c r="D23" s="615"/>
      <c r="E23" s="615"/>
      <c r="F23" s="615"/>
      <c r="G23" s="615"/>
      <c r="H23" s="615"/>
      <c r="I23" s="615"/>
      <c r="J23" s="616"/>
      <c r="K23" s="616"/>
      <c r="L23" s="616"/>
      <c r="M23" s="616"/>
      <c r="N23" s="616"/>
      <c r="O23" s="616"/>
      <c r="P23" s="616"/>
      <c r="Q23" s="616"/>
      <c r="R23" s="616"/>
      <c r="S23" s="616"/>
      <c r="T23" s="616"/>
      <c r="U23" s="616"/>
      <c r="V23" s="616"/>
      <c r="W23" s="616"/>
      <c r="X23" s="616"/>
      <c r="Y23" s="616"/>
      <c r="Z23" s="616"/>
      <c r="AA23" s="616"/>
      <c r="AB23" s="616"/>
      <c r="AC23" s="616"/>
      <c r="AD23" s="616"/>
      <c r="AE23" s="616"/>
      <c r="AF23" s="616"/>
      <c r="AG23" s="616"/>
      <c r="AH23" s="616"/>
      <c r="AI23" s="616"/>
      <c r="AJ23" s="616"/>
      <c r="AK23" s="616"/>
      <c r="AL23" s="616"/>
      <c r="AM23" s="616"/>
      <c r="AN23" s="616"/>
      <c r="AO23" s="616"/>
      <c r="AP23" s="616"/>
      <c r="AQ23" s="616"/>
      <c r="AR23" s="616"/>
      <c r="AS23" s="616"/>
      <c r="AT23" s="616"/>
      <c r="AU23" s="616"/>
      <c r="AV23" s="302"/>
      <c r="AW23" s="374"/>
      <c r="AX23" s="374"/>
      <c r="AY23" s="374"/>
      <c r="AZ23" s="374"/>
      <c r="BA23" s="374"/>
      <c r="BB23" s="278"/>
      <c r="BC23" s="278"/>
      <c r="BD23" s="278"/>
      <c r="BE23" s="278"/>
    </row>
    <row r="24" spans="1:57" s="288" customFormat="1" ht="24.95" customHeight="1" x14ac:dyDescent="0.3">
      <c r="A24" s="301"/>
      <c r="B24" s="301"/>
      <c r="C24" s="301"/>
      <c r="D24" s="301"/>
      <c r="E24" s="301"/>
      <c r="F24" s="301"/>
      <c r="G24" s="301"/>
      <c r="H24" s="301"/>
      <c r="I24" s="301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  <c r="AH24" s="302"/>
      <c r="AI24" s="302"/>
      <c r="AJ24" s="302"/>
      <c r="AK24" s="302"/>
      <c r="AL24" s="302"/>
      <c r="AM24" s="302"/>
      <c r="AN24" s="302"/>
      <c r="AO24" s="302"/>
      <c r="AP24" s="302"/>
      <c r="AQ24" s="302"/>
      <c r="AR24" s="302"/>
      <c r="AS24" s="302"/>
      <c r="AT24" s="302"/>
      <c r="AU24" s="302"/>
      <c r="AV24" s="286"/>
      <c r="AW24" s="287"/>
      <c r="AX24" s="287"/>
      <c r="AY24" s="287"/>
      <c r="AZ24" s="287"/>
      <c r="BA24" s="287"/>
      <c r="BB24" s="278"/>
      <c r="BC24" s="278"/>
      <c r="BD24" s="278"/>
      <c r="BE24" s="278"/>
    </row>
    <row r="25" spans="1:57" s="288" customFormat="1" ht="18.75" x14ac:dyDescent="0.3">
      <c r="A25" s="285"/>
      <c r="B25" s="285"/>
      <c r="C25" s="285"/>
      <c r="D25" s="285"/>
      <c r="E25" s="285"/>
      <c r="F25" s="285"/>
      <c r="G25" s="285"/>
      <c r="H25" s="285"/>
      <c r="I25" s="285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6"/>
      <c r="Y25" s="286"/>
      <c r="Z25" s="286"/>
      <c r="AA25" s="286"/>
      <c r="AB25" s="286"/>
      <c r="AC25" s="286"/>
      <c r="AD25" s="286"/>
      <c r="AE25" s="286"/>
      <c r="AF25" s="286"/>
      <c r="AG25" s="286"/>
      <c r="AH25" s="286"/>
      <c r="AI25" s="286"/>
      <c r="AJ25" s="286"/>
      <c r="AK25" s="286"/>
      <c r="AL25" s="286"/>
      <c r="AM25" s="286"/>
      <c r="AN25" s="286"/>
      <c r="AO25" s="286"/>
      <c r="AP25" s="286"/>
      <c r="AQ25" s="286"/>
      <c r="AR25" s="286"/>
      <c r="AS25" s="286"/>
      <c r="AT25" s="286"/>
      <c r="AU25" s="286"/>
      <c r="AV25" s="286"/>
      <c r="AW25" s="287"/>
      <c r="AX25" s="287"/>
      <c r="AY25" s="287"/>
      <c r="AZ25" s="287"/>
      <c r="BA25" s="287"/>
      <c r="BB25" s="278"/>
      <c r="BC25" s="278"/>
      <c r="BD25" s="278"/>
      <c r="BE25" s="278"/>
    </row>
    <row r="26" spans="1:57" ht="31.5" customHeight="1" x14ac:dyDescent="0.3">
      <c r="A26" s="545" t="s">
        <v>167</v>
      </c>
      <c r="B26" s="545"/>
      <c r="C26" s="545"/>
      <c r="D26" s="545"/>
      <c r="E26" s="545"/>
      <c r="F26" s="545"/>
      <c r="G26" s="545"/>
      <c r="H26" s="545"/>
      <c r="I26" s="545"/>
      <c r="J26" s="545"/>
      <c r="K26" s="545"/>
      <c r="L26" s="545"/>
      <c r="M26" s="545"/>
      <c r="N26" s="545"/>
      <c r="O26" s="545"/>
      <c r="P26" s="545"/>
      <c r="Q26" s="545"/>
      <c r="R26" s="545"/>
      <c r="S26" s="545"/>
      <c r="T26" s="545"/>
      <c r="U26" s="545"/>
      <c r="V26" s="545"/>
      <c r="W26" s="545"/>
      <c r="X26" s="545"/>
      <c r="Y26" s="545"/>
      <c r="Z26" s="289"/>
      <c r="AA26" s="545" t="s">
        <v>168</v>
      </c>
      <c r="AB26" s="545"/>
      <c r="AC26" s="545"/>
      <c r="AD26" s="545"/>
      <c r="AE26" s="545"/>
      <c r="AF26" s="545"/>
      <c r="AG26" s="545"/>
      <c r="AH26" s="545"/>
      <c r="AI26" s="545"/>
      <c r="AJ26" s="545"/>
      <c r="AK26" s="545"/>
      <c r="AL26" s="545"/>
      <c r="AM26" s="545"/>
      <c r="AN26" s="545"/>
      <c r="AO26" s="290"/>
      <c r="AP26" s="545" t="s">
        <v>271</v>
      </c>
      <c r="AQ26" s="545"/>
      <c r="AR26" s="545"/>
      <c r="AS26" s="545"/>
      <c r="AT26" s="545"/>
      <c r="AU26" s="545"/>
      <c r="AV26" s="545"/>
      <c r="AW26" s="545"/>
      <c r="AX26" s="545"/>
      <c r="AY26" s="545"/>
      <c r="AZ26" s="545"/>
      <c r="BA26" s="545"/>
    </row>
    <row r="27" spans="1:57" ht="39.950000000000003" customHeight="1" x14ac:dyDescent="0.25">
      <c r="A27" s="614" t="s">
        <v>148</v>
      </c>
      <c r="B27" s="558"/>
      <c r="C27" s="634" t="s">
        <v>169</v>
      </c>
      <c r="D27" s="557"/>
      <c r="E27" s="557"/>
      <c r="F27" s="558"/>
      <c r="G27" s="556" t="s">
        <v>190</v>
      </c>
      <c r="H27" s="557"/>
      <c r="I27" s="558"/>
      <c r="J27" s="556" t="s">
        <v>170</v>
      </c>
      <c r="K27" s="557"/>
      <c r="L27" s="557"/>
      <c r="M27" s="557"/>
      <c r="N27" s="558"/>
      <c r="O27" s="556" t="s">
        <v>171</v>
      </c>
      <c r="P27" s="557"/>
      <c r="Q27" s="558"/>
      <c r="R27" s="556" t="s">
        <v>197</v>
      </c>
      <c r="S27" s="635"/>
      <c r="T27" s="556" t="s">
        <v>172</v>
      </c>
      <c r="U27" s="557"/>
      <c r="V27" s="557"/>
      <c r="W27" s="558"/>
      <c r="X27" s="556" t="s">
        <v>173</v>
      </c>
      <c r="Y27" s="558"/>
      <c r="Z27" s="303"/>
      <c r="AA27" s="633" t="s">
        <v>174</v>
      </c>
      <c r="AB27" s="633"/>
      <c r="AC27" s="633"/>
      <c r="AD27" s="633"/>
      <c r="AE27" s="633"/>
      <c r="AF27" s="633"/>
      <c r="AG27" s="633"/>
      <c r="AH27" s="565" t="s">
        <v>175</v>
      </c>
      <c r="AI27" s="565"/>
      <c r="AJ27" s="565"/>
      <c r="AK27" s="566" t="s">
        <v>176</v>
      </c>
      <c r="AL27" s="566"/>
      <c r="AM27" s="566"/>
      <c r="AN27" s="566"/>
      <c r="AO27" s="304"/>
      <c r="AP27" s="609" t="s">
        <v>198</v>
      </c>
      <c r="AQ27" s="609"/>
      <c r="AR27" s="609"/>
      <c r="AS27" s="568" t="s">
        <v>199</v>
      </c>
      <c r="AT27" s="569"/>
      <c r="AU27" s="569"/>
      <c r="AV27" s="569"/>
      <c r="AW27" s="569"/>
      <c r="AX27" s="569"/>
      <c r="AY27" s="565" t="s">
        <v>175</v>
      </c>
      <c r="AZ27" s="565"/>
      <c r="BA27" s="565"/>
    </row>
    <row r="28" spans="1:57" ht="39.950000000000003" customHeight="1" x14ac:dyDescent="0.25">
      <c r="A28" s="559"/>
      <c r="B28" s="561"/>
      <c r="C28" s="559"/>
      <c r="D28" s="560"/>
      <c r="E28" s="560"/>
      <c r="F28" s="561"/>
      <c r="G28" s="559"/>
      <c r="H28" s="560"/>
      <c r="I28" s="561"/>
      <c r="J28" s="559"/>
      <c r="K28" s="560"/>
      <c r="L28" s="560"/>
      <c r="M28" s="560"/>
      <c r="N28" s="561"/>
      <c r="O28" s="559"/>
      <c r="P28" s="560"/>
      <c r="Q28" s="561"/>
      <c r="R28" s="636"/>
      <c r="S28" s="637"/>
      <c r="T28" s="559"/>
      <c r="U28" s="560"/>
      <c r="V28" s="560"/>
      <c r="W28" s="561"/>
      <c r="X28" s="559"/>
      <c r="Y28" s="561"/>
      <c r="Z28" s="303"/>
      <c r="AA28" s="633"/>
      <c r="AB28" s="633"/>
      <c r="AC28" s="633"/>
      <c r="AD28" s="633"/>
      <c r="AE28" s="633"/>
      <c r="AF28" s="633"/>
      <c r="AG28" s="633"/>
      <c r="AH28" s="565"/>
      <c r="AI28" s="565"/>
      <c r="AJ28" s="565"/>
      <c r="AK28" s="566"/>
      <c r="AL28" s="566"/>
      <c r="AM28" s="566"/>
      <c r="AN28" s="566"/>
      <c r="AO28" s="304"/>
      <c r="AP28" s="609"/>
      <c r="AQ28" s="609"/>
      <c r="AR28" s="609"/>
      <c r="AS28" s="569"/>
      <c r="AT28" s="569"/>
      <c r="AU28" s="569"/>
      <c r="AV28" s="569"/>
      <c r="AW28" s="569"/>
      <c r="AX28" s="569"/>
      <c r="AY28" s="565"/>
      <c r="AZ28" s="565"/>
      <c r="BA28" s="565"/>
    </row>
    <row r="29" spans="1:57" ht="39.950000000000003" customHeight="1" x14ac:dyDescent="0.25">
      <c r="A29" s="562"/>
      <c r="B29" s="564"/>
      <c r="C29" s="562"/>
      <c r="D29" s="563"/>
      <c r="E29" s="563"/>
      <c r="F29" s="564"/>
      <c r="G29" s="562"/>
      <c r="H29" s="563"/>
      <c r="I29" s="564"/>
      <c r="J29" s="562"/>
      <c r="K29" s="563"/>
      <c r="L29" s="563"/>
      <c r="M29" s="563"/>
      <c r="N29" s="564"/>
      <c r="O29" s="562"/>
      <c r="P29" s="563"/>
      <c r="Q29" s="564"/>
      <c r="R29" s="638"/>
      <c r="S29" s="639"/>
      <c r="T29" s="562"/>
      <c r="U29" s="563"/>
      <c r="V29" s="563"/>
      <c r="W29" s="564"/>
      <c r="X29" s="562"/>
      <c r="Y29" s="564"/>
      <c r="Z29" s="303"/>
      <c r="AA29" s="633"/>
      <c r="AB29" s="633"/>
      <c r="AC29" s="633"/>
      <c r="AD29" s="633"/>
      <c r="AE29" s="633"/>
      <c r="AF29" s="633"/>
      <c r="AG29" s="633"/>
      <c r="AH29" s="565"/>
      <c r="AI29" s="565"/>
      <c r="AJ29" s="565"/>
      <c r="AK29" s="566"/>
      <c r="AL29" s="566"/>
      <c r="AM29" s="566"/>
      <c r="AN29" s="566"/>
      <c r="AO29" s="304"/>
      <c r="AP29" s="609"/>
      <c r="AQ29" s="609"/>
      <c r="AR29" s="609"/>
      <c r="AS29" s="569"/>
      <c r="AT29" s="569"/>
      <c r="AU29" s="569"/>
      <c r="AV29" s="569"/>
      <c r="AW29" s="569"/>
      <c r="AX29" s="569"/>
      <c r="AY29" s="565"/>
      <c r="AZ29" s="565"/>
      <c r="BA29" s="565"/>
    </row>
    <row r="30" spans="1:57" ht="39.950000000000003" customHeight="1" x14ac:dyDescent="0.25">
      <c r="A30" s="567">
        <v>1</v>
      </c>
      <c r="B30" s="543"/>
      <c r="C30" s="541">
        <v>33</v>
      </c>
      <c r="D30" s="542"/>
      <c r="E30" s="542"/>
      <c r="F30" s="543"/>
      <c r="G30" s="541">
        <v>5</v>
      </c>
      <c r="H30" s="542"/>
      <c r="I30" s="543"/>
      <c r="J30" s="541">
        <v>3</v>
      </c>
      <c r="K30" s="542"/>
      <c r="L30" s="542"/>
      <c r="M30" s="542"/>
      <c r="N30" s="543"/>
      <c r="O30" s="541"/>
      <c r="P30" s="542"/>
      <c r="Q30" s="543"/>
      <c r="R30" s="570"/>
      <c r="S30" s="571"/>
      <c r="T30" s="541">
        <v>11</v>
      </c>
      <c r="U30" s="542"/>
      <c r="V30" s="542"/>
      <c r="W30" s="543"/>
      <c r="X30" s="541">
        <f>C30+G30+J30+O30+R30+T30</f>
        <v>52</v>
      </c>
      <c r="Y30" s="605"/>
      <c r="Z30" s="303"/>
      <c r="AA30" s="576" t="s">
        <v>80</v>
      </c>
      <c r="AB30" s="540"/>
      <c r="AC30" s="540"/>
      <c r="AD30" s="540"/>
      <c r="AE30" s="540"/>
      <c r="AF30" s="540"/>
      <c r="AG30" s="540"/>
      <c r="AH30" s="539" t="s">
        <v>23</v>
      </c>
      <c r="AI30" s="583"/>
      <c r="AJ30" s="583"/>
      <c r="AK30" s="539">
        <v>3</v>
      </c>
      <c r="AL30" s="539"/>
      <c r="AM30" s="539"/>
      <c r="AN30" s="539"/>
      <c r="AO30" s="304"/>
      <c r="AP30" s="609"/>
      <c r="AQ30" s="609"/>
      <c r="AR30" s="609"/>
      <c r="AS30" s="569"/>
      <c r="AT30" s="569"/>
      <c r="AU30" s="569"/>
      <c r="AV30" s="569"/>
      <c r="AW30" s="569"/>
      <c r="AX30" s="569"/>
      <c r="AY30" s="565"/>
      <c r="AZ30" s="565"/>
      <c r="BA30" s="565"/>
    </row>
    <row r="31" spans="1:57" ht="39.950000000000003" customHeight="1" x14ac:dyDescent="0.25">
      <c r="A31" s="575">
        <v>2</v>
      </c>
      <c r="B31" s="574"/>
      <c r="C31" s="541">
        <v>33</v>
      </c>
      <c r="D31" s="542"/>
      <c r="E31" s="542"/>
      <c r="F31" s="543"/>
      <c r="G31" s="541">
        <v>5</v>
      </c>
      <c r="H31" s="542"/>
      <c r="I31" s="543"/>
      <c r="J31" s="572">
        <v>3</v>
      </c>
      <c r="K31" s="573"/>
      <c r="L31" s="573"/>
      <c r="M31" s="573"/>
      <c r="N31" s="574"/>
      <c r="O31" s="572"/>
      <c r="P31" s="573"/>
      <c r="Q31" s="574"/>
      <c r="R31" s="570"/>
      <c r="S31" s="571"/>
      <c r="T31" s="572">
        <v>11</v>
      </c>
      <c r="U31" s="573"/>
      <c r="V31" s="573"/>
      <c r="W31" s="574"/>
      <c r="X31" s="541">
        <f>C31+G31+J31+O31+R31+T31</f>
        <v>52</v>
      </c>
      <c r="Y31" s="605"/>
      <c r="Z31" s="303"/>
      <c r="AA31" s="576" t="s">
        <v>82</v>
      </c>
      <c r="AB31" s="576"/>
      <c r="AC31" s="576"/>
      <c r="AD31" s="576"/>
      <c r="AE31" s="576"/>
      <c r="AF31" s="576"/>
      <c r="AG31" s="576"/>
      <c r="AH31" s="539" t="s">
        <v>25</v>
      </c>
      <c r="AI31" s="539"/>
      <c r="AJ31" s="539"/>
      <c r="AK31" s="539">
        <v>3</v>
      </c>
      <c r="AL31" s="539"/>
      <c r="AM31" s="539"/>
      <c r="AN31" s="539"/>
      <c r="AO31" s="304"/>
      <c r="AP31" s="539">
        <v>1</v>
      </c>
      <c r="AQ31" s="539"/>
      <c r="AR31" s="539"/>
      <c r="AS31" s="584" t="s">
        <v>189</v>
      </c>
      <c r="AT31" s="583"/>
      <c r="AU31" s="583"/>
      <c r="AV31" s="583"/>
      <c r="AW31" s="583"/>
      <c r="AX31" s="583"/>
      <c r="AY31" s="584" t="s">
        <v>29</v>
      </c>
      <c r="AZ31" s="584"/>
      <c r="BA31" s="584"/>
    </row>
    <row r="32" spans="1:57" ht="39.950000000000003" customHeight="1" x14ac:dyDescent="0.25">
      <c r="A32" s="575">
        <v>3</v>
      </c>
      <c r="B32" s="574"/>
      <c r="C32" s="541">
        <v>33</v>
      </c>
      <c r="D32" s="542"/>
      <c r="E32" s="542"/>
      <c r="F32" s="543"/>
      <c r="G32" s="572">
        <v>5</v>
      </c>
      <c r="H32" s="573"/>
      <c r="I32" s="574"/>
      <c r="J32" s="572">
        <v>3</v>
      </c>
      <c r="K32" s="573"/>
      <c r="L32" s="573"/>
      <c r="M32" s="573"/>
      <c r="N32" s="574"/>
      <c r="O32" s="572"/>
      <c r="P32" s="573"/>
      <c r="Q32" s="574"/>
      <c r="R32" s="570"/>
      <c r="S32" s="571"/>
      <c r="T32" s="572">
        <v>11</v>
      </c>
      <c r="U32" s="573"/>
      <c r="V32" s="573"/>
      <c r="W32" s="574"/>
      <c r="X32" s="541">
        <f>C32+G32+J32+O32+R32+T32</f>
        <v>52</v>
      </c>
      <c r="Y32" s="605"/>
      <c r="Z32" s="303"/>
      <c r="AA32" s="540" t="s">
        <v>84</v>
      </c>
      <c r="AB32" s="540"/>
      <c r="AC32" s="540"/>
      <c r="AD32" s="540"/>
      <c r="AE32" s="540"/>
      <c r="AF32" s="540"/>
      <c r="AG32" s="540"/>
      <c r="AH32" s="539" t="s">
        <v>27</v>
      </c>
      <c r="AI32" s="539"/>
      <c r="AJ32" s="539"/>
      <c r="AK32" s="539">
        <v>3</v>
      </c>
      <c r="AL32" s="539"/>
      <c r="AM32" s="539"/>
      <c r="AN32" s="539"/>
      <c r="AO32" s="304"/>
      <c r="AP32" s="539"/>
      <c r="AQ32" s="539"/>
      <c r="AR32" s="539"/>
      <c r="AS32" s="583"/>
      <c r="AT32" s="583"/>
      <c r="AU32" s="583"/>
      <c r="AV32" s="583"/>
      <c r="AW32" s="583"/>
      <c r="AX32" s="583"/>
      <c r="AY32" s="599"/>
      <c r="AZ32" s="599"/>
      <c r="BA32" s="599"/>
    </row>
    <row r="33" spans="1:57" ht="39.950000000000003" customHeight="1" x14ac:dyDescent="0.3">
      <c r="A33" s="575">
        <v>4</v>
      </c>
      <c r="B33" s="604"/>
      <c r="C33" s="591" t="s">
        <v>195</v>
      </c>
      <c r="D33" s="569"/>
      <c r="E33" s="569"/>
      <c r="F33" s="569"/>
      <c r="G33" s="539">
        <v>5</v>
      </c>
      <c r="H33" s="583"/>
      <c r="I33" s="583"/>
      <c r="J33" s="539" t="s">
        <v>203</v>
      </c>
      <c r="K33" s="583"/>
      <c r="L33" s="583"/>
      <c r="M33" s="583"/>
      <c r="N33" s="583"/>
      <c r="O33" s="539"/>
      <c r="P33" s="583"/>
      <c r="Q33" s="583"/>
      <c r="R33" s="584">
        <v>2</v>
      </c>
      <c r="S33" s="539"/>
      <c r="T33" s="597">
        <v>1</v>
      </c>
      <c r="U33" s="583"/>
      <c r="V33" s="583"/>
      <c r="W33" s="583"/>
      <c r="X33" s="597">
        <v>43</v>
      </c>
      <c r="Y33" s="583"/>
      <c r="Z33" s="303"/>
      <c r="AA33" s="540" t="s">
        <v>86</v>
      </c>
      <c r="AB33" s="540"/>
      <c r="AC33" s="540"/>
      <c r="AD33" s="540"/>
      <c r="AE33" s="540"/>
      <c r="AF33" s="540"/>
      <c r="AG33" s="540"/>
      <c r="AH33" s="539" t="s">
        <v>29</v>
      </c>
      <c r="AI33" s="539"/>
      <c r="AJ33" s="539"/>
      <c r="AK33" s="539" t="s">
        <v>203</v>
      </c>
      <c r="AL33" s="539"/>
      <c r="AM33" s="539"/>
      <c r="AN33" s="539"/>
      <c r="AO33" s="305"/>
      <c r="AP33" s="306"/>
      <c r="AQ33" s="306"/>
      <c r="AR33" s="306"/>
      <c r="AS33" s="306"/>
      <c r="AT33" s="306"/>
      <c r="AU33" s="306"/>
      <c r="AV33" s="306"/>
      <c r="AW33" s="306"/>
      <c r="AX33" s="306"/>
      <c r="AY33" s="307"/>
      <c r="AZ33" s="307"/>
      <c r="BA33" s="307"/>
    </row>
    <row r="34" spans="1:57" ht="39.950000000000003" customHeight="1" x14ac:dyDescent="0.3">
      <c r="A34" s="589" t="s">
        <v>177</v>
      </c>
      <c r="B34" s="590"/>
      <c r="C34" s="591" t="s">
        <v>194</v>
      </c>
      <c r="D34" s="569"/>
      <c r="E34" s="569"/>
      <c r="F34" s="569"/>
      <c r="G34" s="539">
        <f>SUM(G30:I33)</f>
        <v>20</v>
      </c>
      <c r="H34" s="583"/>
      <c r="I34" s="583"/>
      <c r="J34" s="592" t="s">
        <v>205</v>
      </c>
      <c r="K34" s="583"/>
      <c r="L34" s="583"/>
      <c r="M34" s="583"/>
      <c r="N34" s="583"/>
      <c r="O34" s="539"/>
      <c r="P34" s="583"/>
      <c r="Q34" s="583"/>
      <c r="R34" s="584">
        <v>2</v>
      </c>
      <c r="S34" s="540"/>
      <c r="T34" s="539">
        <f>SUM(T30:W33)</f>
        <v>34</v>
      </c>
      <c r="U34" s="583"/>
      <c r="V34" s="583"/>
      <c r="W34" s="583"/>
      <c r="X34" s="597">
        <f>SUM(X30:Y33)</f>
        <v>199</v>
      </c>
      <c r="Y34" s="583"/>
      <c r="Z34" s="303"/>
      <c r="AA34" s="598"/>
      <c r="AB34" s="598"/>
      <c r="AC34" s="598"/>
      <c r="AD34" s="598"/>
      <c r="AE34" s="598"/>
      <c r="AF34" s="598"/>
      <c r="AG34" s="598"/>
      <c r="AH34" s="577"/>
      <c r="AI34" s="577"/>
      <c r="AJ34" s="577"/>
      <c r="AK34" s="577"/>
      <c r="AL34" s="577"/>
      <c r="AM34" s="577"/>
      <c r="AN34" s="577"/>
      <c r="AO34" s="305"/>
      <c r="AP34" s="306"/>
      <c r="AQ34" s="306"/>
      <c r="AR34" s="306"/>
      <c r="AS34" s="306"/>
      <c r="AT34" s="306"/>
      <c r="AU34" s="306"/>
      <c r="AV34" s="306"/>
      <c r="AW34" s="306"/>
      <c r="AX34" s="306"/>
      <c r="AY34" s="307"/>
      <c r="AZ34" s="307"/>
      <c r="BA34" s="307"/>
    </row>
    <row r="35" spans="1:57" ht="33" customHeight="1" x14ac:dyDescent="0.25">
      <c r="A35" s="581" t="s">
        <v>204</v>
      </c>
      <c r="B35" s="582"/>
      <c r="C35" s="582"/>
      <c r="D35" s="582"/>
      <c r="E35" s="582"/>
      <c r="F35" s="582"/>
      <c r="G35" s="582"/>
      <c r="H35" s="582"/>
      <c r="I35" s="582"/>
      <c r="J35" s="582"/>
      <c r="K35" s="582"/>
      <c r="L35" s="582"/>
      <c r="M35" s="582"/>
      <c r="N35" s="582"/>
      <c r="O35" s="577"/>
      <c r="P35" s="578"/>
      <c r="Q35" s="578"/>
      <c r="R35" s="579"/>
      <c r="S35" s="577"/>
      <c r="T35" s="577"/>
      <c r="U35" s="578"/>
      <c r="V35" s="578"/>
      <c r="W35" s="578"/>
      <c r="X35" s="585"/>
      <c r="Y35" s="586"/>
      <c r="Z35" s="303"/>
      <c r="AA35" s="587"/>
      <c r="AB35" s="588"/>
      <c r="AC35" s="588"/>
      <c r="AD35" s="588"/>
      <c r="AE35" s="588"/>
      <c r="AF35" s="588"/>
      <c r="AG35" s="588"/>
      <c r="AH35" s="577"/>
      <c r="AI35" s="577"/>
      <c r="AJ35" s="577"/>
      <c r="AK35" s="577"/>
      <c r="AL35" s="578"/>
      <c r="AM35" s="578"/>
      <c r="AN35" s="578"/>
      <c r="AO35" s="308"/>
      <c r="AP35" s="580"/>
      <c r="AQ35" s="580"/>
      <c r="AR35" s="580"/>
      <c r="AS35" s="579"/>
      <c r="AT35" s="578"/>
      <c r="AU35" s="578"/>
      <c r="AV35" s="578"/>
      <c r="AW35" s="578"/>
      <c r="AX35" s="578"/>
      <c r="AY35" s="579"/>
      <c r="AZ35" s="579"/>
      <c r="BA35" s="579"/>
    </row>
    <row r="36" spans="1:57" s="288" customFormat="1" ht="18.75" x14ac:dyDescent="0.3">
      <c r="A36" s="285"/>
      <c r="B36" s="285"/>
      <c r="C36" s="285"/>
      <c r="D36" s="285"/>
      <c r="E36" s="285"/>
      <c r="F36" s="285"/>
      <c r="G36" s="285"/>
      <c r="H36" s="285"/>
      <c r="I36" s="285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6"/>
      <c r="AL36" s="286"/>
      <c r="AM36" s="286"/>
      <c r="AN36" s="286"/>
      <c r="AO36" s="286"/>
      <c r="AP36" s="286"/>
      <c r="AQ36" s="286"/>
      <c r="AR36" s="286"/>
      <c r="AS36" s="286"/>
      <c r="AT36" s="286"/>
      <c r="AU36" s="286"/>
      <c r="AV36" s="286"/>
      <c r="AW36" s="287"/>
      <c r="AX36" s="287"/>
      <c r="AY36" s="287"/>
      <c r="AZ36" s="287"/>
      <c r="BA36" s="287"/>
      <c r="BB36" s="278"/>
      <c r="BC36" s="278"/>
      <c r="BD36" s="278"/>
      <c r="BE36" s="278"/>
    </row>
  </sheetData>
  <sheetProtection selectLockedCells="1" selectUnlockedCells="1"/>
  <mergeCells count="121">
    <mergeCell ref="X27:Y29"/>
    <mergeCell ref="AN3:BA4"/>
    <mergeCell ref="A4:O4"/>
    <mergeCell ref="P5:AM5"/>
    <mergeCell ref="A6:O6"/>
    <mergeCell ref="AO6:BA6"/>
    <mergeCell ref="A16:A17"/>
    <mergeCell ref="B16:E16"/>
    <mergeCell ref="F16:I16"/>
    <mergeCell ref="J16:M16"/>
    <mergeCell ref="N16:R16"/>
    <mergeCell ref="S16:W16"/>
    <mergeCell ref="AS21:BA21"/>
    <mergeCell ref="AP27:AR30"/>
    <mergeCell ref="O27:Q29"/>
    <mergeCell ref="P7:AM7"/>
    <mergeCell ref="P8:AM8"/>
    <mergeCell ref="P9:AM9"/>
    <mergeCell ref="AN9:BA9"/>
    <mergeCell ref="A7:O7"/>
    <mergeCell ref="AN7:BA7"/>
    <mergeCell ref="A27:B29"/>
    <mergeCell ref="X16:AA16"/>
    <mergeCell ref="A23:AU23"/>
    <mergeCell ref="AA26:AN26"/>
    <mergeCell ref="AK30:AN30"/>
    <mergeCell ref="AA27:AG29"/>
    <mergeCell ref="X30:Y30"/>
    <mergeCell ref="AA30:AG30"/>
    <mergeCell ref="AH30:AJ30"/>
    <mergeCell ref="C27:F29"/>
    <mergeCell ref="G27:I29"/>
    <mergeCell ref="J27:N29"/>
    <mergeCell ref="R30:S30"/>
    <mergeCell ref="R27:S29"/>
    <mergeCell ref="T30:W30"/>
    <mergeCell ref="A1:O1"/>
    <mergeCell ref="P1:AM1"/>
    <mergeCell ref="A2:O2"/>
    <mergeCell ref="A3:O3"/>
    <mergeCell ref="P3:AM3"/>
    <mergeCell ref="A15:BA15"/>
    <mergeCell ref="X34:Y34"/>
    <mergeCell ref="AA34:AG34"/>
    <mergeCell ref="T33:W33"/>
    <mergeCell ref="X33:Y33"/>
    <mergeCell ref="AA33:AG33"/>
    <mergeCell ref="AH33:AJ33"/>
    <mergeCell ref="AS31:AX32"/>
    <mergeCell ref="AY31:BA32"/>
    <mergeCell ref="P10:AM10"/>
    <mergeCell ref="P11:AM11"/>
    <mergeCell ref="O34:Q34"/>
    <mergeCell ref="A33:B33"/>
    <mergeCell ref="C33:F33"/>
    <mergeCell ref="T32:W32"/>
    <mergeCell ref="X32:Y32"/>
    <mergeCell ref="T31:W31"/>
    <mergeCell ref="X31:Y31"/>
    <mergeCell ref="O31:Q31"/>
    <mergeCell ref="AH35:AJ35"/>
    <mergeCell ref="AK35:AN35"/>
    <mergeCell ref="AH34:AJ34"/>
    <mergeCell ref="AK34:AN34"/>
    <mergeCell ref="AK33:AN33"/>
    <mergeCell ref="AS35:AX35"/>
    <mergeCell ref="AY35:BA35"/>
    <mergeCell ref="AP35:AR35"/>
    <mergeCell ref="A35:N35"/>
    <mergeCell ref="O35:Q35"/>
    <mergeCell ref="R35:S35"/>
    <mergeCell ref="T35:W35"/>
    <mergeCell ref="G33:I33"/>
    <mergeCell ref="J33:N33"/>
    <mergeCell ref="O33:Q33"/>
    <mergeCell ref="R33:S33"/>
    <mergeCell ref="R34:S34"/>
    <mergeCell ref="T34:W34"/>
    <mergeCell ref="X35:Y35"/>
    <mergeCell ref="AA35:AG35"/>
    <mergeCell ref="A34:B34"/>
    <mergeCell ref="C34:F34"/>
    <mergeCell ref="G34:I34"/>
    <mergeCell ref="J34:N34"/>
    <mergeCell ref="R32:S32"/>
    <mergeCell ref="AK32:AN32"/>
    <mergeCell ref="A31:B31"/>
    <mergeCell ref="C31:F31"/>
    <mergeCell ref="G31:I31"/>
    <mergeCell ref="J31:N31"/>
    <mergeCell ref="A32:B32"/>
    <mergeCell ref="C32:F32"/>
    <mergeCell ref="G32:I32"/>
    <mergeCell ref="J32:N32"/>
    <mergeCell ref="AA31:AG31"/>
    <mergeCell ref="AH31:AJ31"/>
    <mergeCell ref="AK31:AN31"/>
    <mergeCell ref="AP31:AR32"/>
    <mergeCell ref="AA32:AG32"/>
    <mergeCell ref="AH32:AJ32"/>
    <mergeCell ref="O30:Q30"/>
    <mergeCell ref="BB16:BE16"/>
    <mergeCell ref="AP26:BA26"/>
    <mergeCell ref="AB16:AE16"/>
    <mergeCell ref="AF16:AI16"/>
    <mergeCell ref="AJ16:AN16"/>
    <mergeCell ref="AO16:AR16"/>
    <mergeCell ref="AS16:AW16"/>
    <mergeCell ref="AX16:BA16"/>
    <mergeCell ref="T27:W29"/>
    <mergeCell ref="A26:Y26"/>
    <mergeCell ref="AH27:AJ29"/>
    <mergeCell ref="AK27:AN29"/>
    <mergeCell ref="AY27:BA30"/>
    <mergeCell ref="A30:B30"/>
    <mergeCell ref="C30:F30"/>
    <mergeCell ref="G30:I30"/>
    <mergeCell ref="J30:N30"/>
    <mergeCell ref="AS27:AX30"/>
    <mergeCell ref="R31:S31"/>
    <mergeCell ref="O32:Q32"/>
  </mergeCells>
  <phoneticPr fontId="0" type="noConversion"/>
  <pageMargins left="0.39374999999999999" right="0.39374999999999999" top="0.78749999999999998" bottom="0.39374999999999999" header="0.51180555555555551" footer="0.51180555555555551"/>
  <pageSetup paperSize="9" scale="45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6"/>
  <sheetViews>
    <sheetView tabSelected="1" zoomScaleNormal="100" workbookViewId="0">
      <pane ySplit="8" topLeftCell="A9" activePane="bottomLeft" state="frozen"/>
      <selection pane="bottomLeft" activeCell="B123" sqref="B123"/>
    </sheetView>
  </sheetViews>
  <sheetFormatPr defaultRowHeight="15" x14ac:dyDescent="0.25"/>
  <cols>
    <col min="1" max="1" width="8.28515625" customWidth="1"/>
    <col min="2" max="2" width="67.28515625" customWidth="1"/>
    <col min="3" max="13" width="6.7109375" customWidth="1"/>
    <col min="14" max="25" width="3.85546875" customWidth="1"/>
  </cols>
  <sheetData>
    <row r="1" spans="1:25" ht="33.75" customHeight="1" thickBot="1" x14ac:dyDescent="0.3">
      <c r="A1" s="684" t="s">
        <v>200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685"/>
      <c r="Q1" s="685"/>
      <c r="R1" s="685"/>
      <c r="S1" s="685"/>
      <c r="T1" s="685"/>
      <c r="U1" s="685"/>
      <c r="V1" s="685"/>
      <c r="W1" s="685"/>
      <c r="X1" s="685"/>
      <c r="Y1" s="686"/>
    </row>
    <row r="2" spans="1:25" ht="15.75" customHeight="1" x14ac:dyDescent="0.25">
      <c r="A2" s="687" t="s">
        <v>0</v>
      </c>
      <c r="B2" s="690" t="s">
        <v>1</v>
      </c>
      <c r="C2" s="693" t="s">
        <v>2</v>
      </c>
      <c r="D2" s="694"/>
      <c r="E2" s="694"/>
      <c r="F2" s="695"/>
      <c r="G2" s="696" t="s">
        <v>3</v>
      </c>
      <c r="H2" s="693" t="s">
        <v>4</v>
      </c>
      <c r="I2" s="694"/>
      <c r="J2" s="694"/>
      <c r="K2" s="694"/>
      <c r="L2" s="694"/>
      <c r="M2" s="695"/>
      <c r="N2" s="699" t="s">
        <v>5</v>
      </c>
      <c r="O2" s="700"/>
      <c r="P2" s="700"/>
      <c r="Q2" s="700"/>
      <c r="R2" s="700"/>
      <c r="S2" s="700"/>
      <c r="T2" s="700"/>
      <c r="U2" s="700"/>
      <c r="V2" s="700"/>
      <c r="W2" s="700"/>
      <c r="X2" s="700"/>
      <c r="Y2" s="701"/>
    </row>
    <row r="3" spans="1:25" ht="15.75" customHeight="1" thickBot="1" x14ac:dyDescent="0.3">
      <c r="A3" s="688"/>
      <c r="B3" s="691"/>
      <c r="C3" s="705" t="s">
        <v>6</v>
      </c>
      <c r="D3" s="708" t="s">
        <v>7</v>
      </c>
      <c r="E3" s="711" t="s">
        <v>8</v>
      </c>
      <c r="F3" s="712"/>
      <c r="G3" s="697"/>
      <c r="H3" s="705" t="s">
        <v>9</v>
      </c>
      <c r="I3" s="733" t="s">
        <v>10</v>
      </c>
      <c r="J3" s="734"/>
      <c r="K3" s="734"/>
      <c r="L3" s="735"/>
      <c r="M3" s="713" t="s">
        <v>11</v>
      </c>
      <c r="N3" s="702"/>
      <c r="O3" s="703"/>
      <c r="P3" s="703"/>
      <c r="Q3" s="703"/>
      <c r="R3" s="703"/>
      <c r="S3" s="703"/>
      <c r="T3" s="703"/>
      <c r="U3" s="703"/>
      <c r="V3" s="703"/>
      <c r="W3" s="703"/>
      <c r="X3" s="703"/>
      <c r="Y3" s="704"/>
    </row>
    <row r="4" spans="1:25" ht="15.75" customHeight="1" thickBot="1" x14ac:dyDescent="0.3">
      <c r="A4" s="688"/>
      <c r="B4" s="691"/>
      <c r="C4" s="706"/>
      <c r="D4" s="709"/>
      <c r="E4" s="708" t="s">
        <v>12</v>
      </c>
      <c r="F4" s="716" t="s">
        <v>13</v>
      </c>
      <c r="G4" s="697"/>
      <c r="H4" s="706"/>
      <c r="I4" s="708" t="s">
        <v>14</v>
      </c>
      <c r="J4" s="708" t="s">
        <v>15</v>
      </c>
      <c r="K4" s="708" t="s">
        <v>16</v>
      </c>
      <c r="L4" s="708" t="s">
        <v>17</v>
      </c>
      <c r="M4" s="714"/>
      <c r="N4" s="736" t="s">
        <v>18</v>
      </c>
      <c r="O4" s="737"/>
      <c r="P4" s="738"/>
      <c r="Q4" s="736" t="s">
        <v>19</v>
      </c>
      <c r="R4" s="737"/>
      <c r="S4" s="738"/>
      <c r="T4" s="736" t="s">
        <v>20</v>
      </c>
      <c r="U4" s="737"/>
      <c r="V4" s="738"/>
      <c r="W4" s="736" t="s">
        <v>21</v>
      </c>
      <c r="X4" s="737"/>
      <c r="Y4" s="738"/>
    </row>
    <row r="5" spans="1:25" ht="15.75" customHeight="1" thickBot="1" x14ac:dyDescent="0.3">
      <c r="A5" s="688"/>
      <c r="B5" s="691"/>
      <c r="C5" s="706"/>
      <c r="D5" s="709"/>
      <c r="E5" s="709"/>
      <c r="F5" s="717"/>
      <c r="G5" s="697"/>
      <c r="H5" s="706"/>
      <c r="I5" s="709"/>
      <c r="J5" s="709"/>
      <c r="K5" s="709"/>
      <c r="L5" s="709"/>
      <c r="M5" s="714"/>
      <c r="N5" s="1">
        <v>1</v>
      </c>
      <c r="O5" s="2" t="s">
        <v>22</v>
      </c>
      <c r="P5" s="3" t="s">
        <v>23</v>
      </c>
      <c r="Q5" s="1">
        <v>3</v>
      </c>
      <c r="R5" s="2" t="s">
        <v>24</v>
      </c>
      <c r="S5" s="4" t="s">
        <v>25</v>
      </c>
      <c r="T5" s="5">
        <v>5</v>
      </c>
      <c r="U5" s="2" t="s">
        <v>26</v>
      </c>
      <c r="V5" s="4" t="s">
        <v>27</v>
      </c>
      <c r="W5" s="1">
        <v>7</v>
      </c>
      <c r="X5" s="2" t="s">
        <v>28</v>
      </c>
      <c r="Y5" s="4" t="s">
        <v>29</v>
      </c>
    </row>
    <row r="6" spans="1:25" ht="15.75" customHeight="1" thickBot="1" x14ac:dyDescent="0.3">
      <c r="A6" s="688"/>
      <c r="B6" s="691"/>
      <c r="C6" s="706"/>
      <c r="D6" s="709"/>
      <c r="E6" s="709"/>
      <c r="F6" s="717"/>
      <c r="G6" s="697"/>
      <c r="H6" s="706"/>
      <c r="I6" s="709"/>
      <c r="J6" s="709"/>
      <c r="K6" s="709"/>
      <c r="L6" s="709"/>
      <c r="M6" s="714"/>
      <c r="N6" s="736" t="s">
        <v>30</v>
      </c>
      <c r="O6" s="737"/>
      <c r="P6" s="737"/>
      <c r="Q6" s="737"/>
      <c r="R6" s="737"/>
      <c r="S6" s="737"/>
      <c r="T6" s="737"/>
      <c r="U6" s="737"/>
      <c r="V6" s="737"/>
      <c r="W6" s="737"/>
      <c r="X6" s="737"/>
      <c r="Y6" s="738"/>
    </row>
    <row r="7" spans="1:25" ht="15.75" customHeight="1" thickBot="1" x14ac:dyDescent="0.3">
      <c r="A7" s="689"/>
      <c r="B7" s="692"/>
      <c r="C7" s="707"/>
      <c r="D7" s="710"/>
      <c r="E7" s="710"/>
      <c r="F7" s="718"/>
      <c r="G7" s="698"/>
      <c r="H7" s="707"/>
      <c r="I7" s="710"/>
      <c r="J7" s="710"/>
      <c r="K7" s="710"/>
      <c r="L7" s="710"/>
      <c r="M7" s="715"/>
      <c r="N7" s="1">
        <v>15</v>
      </c>
      <c r="O7" s="2">
        <v>9</v>
      </c>
      <c r="P7" s="4">
        <v>9</v>
      </c>
      <c r="Q7" s="1">
        <v>15</v>
      </c>
      <c r="R7" s="2">
        <v>9</v>
      </c>
      <c r="S7" s="4">
        <v>9</v>
      </c>
      <c r="T7" s="1">
        <v>15</v>
      </c>
      <c r="U7" s="2">
        <v>9</v>
      </c>
      <c r="V7" s="4">
        <v>9</v>
      </c>
      <c r="W7" s="1">
        <v>15</v>
      </c>
      <c r="X7" s="2">
        <v>9</v>
      </c>
      <c r="Y7" s="4">
        <v>8</v>
      </c>
    </row>
    <row r="8" spans="1:25" ht="15.75" customHeight="1" thickBot="1" x14ac:dyDescent="0.3">
      <c r="A8" s="6">
        <v>1</v>
      </c>
      <c r="B8" s="7">
        <v>2</v>
      </c>
      <c r="C8" s="6">
        <v>3</v>
      </c>
      <c r="D8" s="7">
        <v>4</v>
      </c>
      <c r="E8" s="6">
        <v>5</v>
      </c>
      <c r="F8" s="7">
        <v>6</v>
      </c>
      <c r="G8" s="6">
        <v>7</v>
      </c>
      <c r="H8" s="7">
        <v>8</v>
      </c>
      <c r="I8" s="6">
        <v>9</v>
      </c>
      <c r="J8" s="7">
        <v>10</v>
      </c>
      <c r="K8" s="6">
        <v>11</v>
      </c>
      <c r="L8" s="7">
        <v>12</v>
      </c>
      <c r="M8" s="6">
        <v>13</v>
      </c>
      <c r="N8" s="7">
        <v>14</v>
      </c>
      <c r="O8" s="6">
        <v>15</v>
      </c>
      <c r="P8" s="7">
        <v>16</v>
      </c>
      <c r="Q8" s="6">
        <v>17</v>
      </c>
      <c r="R8" s="7">
        <v>18</v>
      </c>
      <c r="S8" s="6">
        <v>19</v>
      </c>
      <c r="T8" s="7">
        <v>20</v>
      </c>
      <c r="U8" s="6">
        <v>21</v>
      </c>
      <c r="V8" s="7">
        <v>22</v>
      </c>
      <c r="W8" s="6">
        <v>23</v>
      </c>
      <c r="X8" s="7">
        <v>24</v>
      </c>
      <c r="Y8" s="6">
        <v>25</v>
      </c>
    </row>
    <row r="9" spans="1:25" ht="16.5" customHeight="1" thickBot="1" x14ac:dyDescent="0.3">
      <c r="A9" s="747" t="s">
        <v>31</v>
      </c>
      <c r="B9" s="748"/>
      <c r="C9" s="749"/>
      <c r="D9" s="749"/>
      <c r="E9" s="749"/>
      <c r="F9" s="749"/>
      <c r="G9" s="749"/>
      <c r="H9" s="749"/>
      <c r="I9" s="749"/>
      <c r="J9" s="749"/>
      <c r="K9" s="749"/>
      <c r="L9" s="749"/>
      <c r="M9" s="749"/>
      <c r="N9" s="748"/>
      <c r="O9" s="748"/>
      <c r="P9" s="748"/>
      <c r="Q9" s="748"/>
      <c r="R9" s="748"/>
      <c r="S9" s="748"/>
      <c r="T9" s="748"/>
      <c r="U9" s="748"/>
      <c r="V9" s="748"/>
      <c r="W9" s="748"/>
      <c r="X9" s="748"/>
      <c r="Y9" s="750"/>
    </row>
    <row r="10" spans="1:25" ht="16.5" customHeight="1" thickBot="1" x14ac:dyDescent="0.3">
      <c r="A10" s="739" t="s">
        <v>32</v>
      </c>
      <c r="B10" s="740"/>
      <c r="C10" s="740"/>
      <c r="D10" s="740"/>
      <c r="E10" s="740"/>
      <c r="F10" s="740"/>
      <c r="G10" s="740"/>
      <c r="H10" s="740"/>
      <c r="I10" s="740"/>
      <c r="J10" s="740"/>
      <c r="K10" s="740"/>
      <c r="L10" s="740"/>
      <c r="M10" s="740"/>
      <c r="N10" s="740"/>
      <c r="O10" s="740"/>
      <c r="P10" s="740"/>
      <c r="Q10" s="740"/>
      <c r="R10" s="740"/>
      <c r="S10" s="740"/>
      <c r="T10" s="740"/>
      <c r="U10" s="740"/>
      <c r="V10" s="740"/>
      <c r="W10" s="740"/>
      <c r="X10" s="741"/>
      <c r="Y10" s="742"/>
    </row>
    <row r="11" spans="1:25" ht="15.75" customHeight="1" thickBot="1" x14ac:dyDescent="0.3">
      <c r="A11" s="8" t="s">
        <v>33</v>
      </c>
      <c r="B11" s="57" t="s">
        <v>38</v>
      </c>
      <c r="C11" s="58">
        <v>1</v>
      </c>
      <c r="D11" s="59"/>
      <c r="E11" s="59"/>
      <c r="F11" s="384"/>
      <c r="G11" s="61">
        <v>6</v>
      </c>
      <c r="H11" s="73">
        <f>G11*30</f>
        <v>180</v>
      </c>
      <c r="I11" s="74">
        <f>SUM(J11+K11+L11)</f>
        <v>75</v>
      </c>
      <c r="J11" s="75">
        <v>45</v>
      </c>
      <c r="K11" s="75"/>
      <c r="L11" s="75">
        <v>30</v>
      </c>
      <c r="M11" s="162">
        <f>H11-I11</f>
        <v>105</v>
      </c>
      <c r="N11" s="64">
        <v>5</v>
      </c>
      <c r="O11" s="65"/>
      <c r="P11" s="66"/>
      <c r="Q11" s="64"/>
      <c r="R11" s="65"/>
      <c r="S11" s="66"/>
      <c r="T11" s="58"/>
      <c r="U11" s="59"/>
      <c r="V11" s="67"/>
      <c r="W11" s="58"/>
      <c r="X11" s="59"/>
      <c r="Y11" s="68"/>
    </row>
    <row r="12" spans="1:25" ht="15.75" customHeight="1" x14ac:dyDescent="0.25">
      <c r="A12" s="8" t="s">
        <v>35</v>
      </c>
      <c r="B12" s="9" t="s">
        <v>34</v>
      </c>
      <c r="C12" s="10"/>
      <c r="D12" s="11"/>
      <c r="E12" s="11"/>
      <c r="F12" s="12"/>
      <c r="G12" s="13">
        <f>SUM(G13+G14)</f>
        <v>6</v>
      </c>
      <c r="H12" s="14">
        <f>G12*30</f>
        <v>180</v>
      </c>
      <c r="I12" s="15">
        <f>SUM(J12+K12+L12)</f>
        <v>66</v>
      </c>
      <c r="J12" s="16"/>
      <c r="K12" s="16"/>
      <c r="L12" s="16">
        <f>SUM(L13+L14)</f>
        <v>66</v>
      </c>
      <c r="M12" s="17">
        <f>H12-I12</f>
        <v>114</v>
      </c>
      <c r="N12" s="18"/>
      <c r="O12" s="19"/>
      <c r="P12" s="20"/>
      <c r="Q12" s="21"/>
      <c r="R12" s="22"/>
      <c r="S12" s="23"/>
      <c r="T12" s="21"/>
      <c r="U12" s="22"/>
      <c r="V12" s="23"/>
      <c r="W12" s="21"/>
      <c r="X12" s="22"/>
      <c r="Y12" s="24"/>
    </row>
    <row r="13" spans="1:25" ht="15.75" customHeight="1" x14ac:dyDescent="0.25">
      <c r="A13" s="25" t="s">
        <v>255</v>
      </c>
      <c r="B13" s="26" t="s">
        <v>34</v>
      </c>
      <c r="C13" s="27"/>
      <c r="D13" s="28">
        <v>1</v>
      </c>
      <c r="E13" s="29"/>
      <c r="F13" s="30"/>
      <c r="G13" s="31">
        <v>3</v>
      </c>
      <c r="H13" s="27">
        <f>G13*30</f>
        <v>90</v>
      </c>
      <c r="I13" s="32">
        <f>SUM(J13+K13+L13)</f>
        <v>30</v>
      </c>
      <c r="J13" s="33"/>
      <c r="K13" s="33"/>
      <c r="L13" s="33">
        <v>30</v>
      </c>
      <c r="M13" s="34">
        <f>H13-I13</f>
        <v>60</v>
      </c>
      <c r="N13" s="35">
        <v>2</v>
      </c>
      <c r="O13" s="36"/>
      <c r="P13" s="37"/>
      <c r="Q13" s="27"/>
      <c r="R13" s="33"/>
      <c r="S13" s="38"/>
      <c r="T13" s="39"/>
      <c r="U13" s="33"/>
      <c r="V13" s="38"/>
      <c r="W13" s="27"/>
      <c r="X13" s="33"/>
      <c r="Y13" s="40"/>
    </row>
    <row r="14" spans="1:25" ht="15.75" customHeight="1" thickBot="1" x14ac:dyDescent="0.3">
      <c r="A14" s="41" t="s">
        <v>256</v>
      </c>
      <c r="B14" s="42" t="s">
        <v>34</v>
      </c>
      <c r="C14" s="43" t="s">
        <v>23</v>
      </c>
      <c r="D14" s="44"/>
      <c r="E14" s="44"/>
      <c r="F14" s="45"/>
      <c r="G14" s="46">
        <v>3</v>
      </c>
      <c r="H14" s="43">
        <f>G14*30</f>
        <v>90</v>
      </c>
      <c r="I14" s="47">
        <f>SUM(J14+K14+L14)</f>
        <v>36</v>
      </c>
      <c r="J14" s="48"/>
      <c r="K14" s="48"/>
      <c r="L14" s="48">
        <v>36</v>
      </c>
      <c r="M14" s="49">
        <f>H14-I14</f>
        <v>54</v>
      </c>
      <c r="N14" s="50"/>
      <c r="O14" s="51">
        <v>2</v>
      </c>
      <c r="P14" s="52">
        <v>2</v>
      </c>
      <c r="Q14" s="43"/>
      <c r="R14" s="48"/>
      <c r="S14" s="53"/>
      <c r="T14" s="54"/>
      <c r="U14" s="48"/>
      <c r="V14" s="53"/>
      <c r="W14" s="43"/>
      <c r="X14" s="48"/>
      <c r="Y14" s="55"/>
    </row>
    <row r="15" spans="1:25" ht="15.75" customHeight="1" thickBot="1" x14ac:dyDescent="0.3">
      <c r="A15" s="56" t="s">
        <v>37</v>
      </c>
      <c r="B15" s="82" t="s">
        <v>45</v>
      </c>
      <c r="C15" s="83"/>
      <c r="D15" s="91" t="s">
        <v>22</v>
      </c>
      <c r="E15" s="84"/>
      <c r="F15" s="85"/>
      <c r="G15" s="61">
        <v>3</v>
      </c>
      <c r="H15" s="14">
        <f t="shared" ref="H15" si="0">G15*30</f>
        <v>90</v>
      </c>
      <c r="I15" s="15">
        <f>SUM(J15+K15+L15)</f>
        <v>36</v>
      </c>
      <c r="J15" s="92">
        <v>18</v>
      </c>
      <c r="K15" s="93"/>
      <c r="L15" s="93">
        <v>18</v>
      </c>
      <c r="M15" s="17">
        <f t="shared" ref="M15" si="1">H15-I15</f>
        <v>54</v>
      </c>
      <c r="N15" s="86"/>
      <c r="O15" s="70">
        <v>4</v>
      </c>
      <c r="P15" s="87"/>
      <c r="Q15" s="86"/>
      <c r="R15" s="70"/>
      <c r="S15" s="87"/>
      <c r="T15" s="86"/>
      <c r="U15" s="70"/>
      <c r="V15" s="87"/>
      <c r="W15" s="79"/>
      <c r="X15" s="80"/>
      <c r="Y15" s="81"/>
    </row>
    <row r="16" spans="1:25" ht="15.75" customHeight="1" thickBot="1" x14ac:dyDescent="0.3">
      <c r="A16" s="56" t="s">
        <v>39</v>
      </c>
      <c r="B16" s="82" t="s">
        <v>207</v>
      </c>
      <c r="C16" s="83">
        <v>1</v>
      </c>
      <c r="D16" s="91"/>
      <c r="E16" s="84"/>
      <c r="F16" s="85"/>
      <c r="G16" s="61">
        <v>4</v>
      </c>
      <c r="H16" s="102">
        <f>G16*30</f>
        <v>120</v>
      </c>
      <c r="I16" s="15">
        <f t="shared" ref="I16:I22" si="2">SUM(J16+K16+L16)</f>
        <v>60</v>
      </c>
      <c r="J16" s="92">
        <v>30</v>
      </c>
      <c r="K16" s="93"/>
      <c r="L16" s="93">
        <v>30</v>
      </c>
      <c r="M16" s="76">
        <f>H16-I16</f>
        <v>60</v>
      </c>
      <c r="N16" s="86">
        <v>4</v>
      </c>
      <c r="O16" s="70"/>
      <c r="P16" s="87"/>
      <c r="Q16" s="86"/>
      <c r="R16" s="70"/>
      <c r="S16" s="87"/>
      <c r="T16" s="86"/>
      <c r="U16" s="70"/>
      <c r="V16" s="87"/>
      <c r="W16" s="86"/>
      <c r="X16" s="70"/>
      <c r="Y16" s="88"/>
    </row>
    <row r="17" spans="1:25" ht="15.75" customHeight="1" thickBot="1" x14ac:dyDescent="0.3">
      <c r="A17" s="141" t="s">
        <v>41</v>
      </c>
      <c r="B17" s="82" t="s">
        <v>208</v>
      </c>
      <c r="C17" s="83"/>
      <c r="D17" s="91" t="s">
        <v>23</v>
      </c>
      <c r="E17" s="84"/>
      <c r="F17" s="85"/>
      <c r="G17" s="155">
        <v>3</v>
      </c>
      <c r="H17" s="102">
        <f>G17*30</f>
        <v>90</v>
      </c>
      <c r="I17" s="15">
        <f t="shared" si="2"/>
        <v>36</v>
      </c>
      <c r="J17" s="156">
        <v>18</v>
      </c>
      <c r="K17" s="157"/>
      <c r="L17" s="157">
        <v>18</v>
      </c>
      <c r="M17" s="76">
        <f>H17-I17</f>
        <v>54</v>
      </c>
      <c r="N17" s="79"/>
      <c r="O17" s="80"/>
      <c r="P17" s="95">
        <v>4</v>
      </c>
      <c r="Q17" s="79"/>
      <c r="R17" s="80"/>
      <c r="S17" s="95"/>
      <c r="T17" s="79"/>
      <c r="U17" s="80"/>
      <c r="V17" s="95"/>
      <c r="W17" s="79"/>
      <c r="X17" s="80"/>
      <c r="Y17" s="81"/>
    </row>
    <row r="18" spans="1:25" ht="15.75" customHeight="1" thickBot="1" x14ac:dyDescent="0.3">
      <c r="A18" s="56" t="s">
        <v>42</v>
      </c>
      <c r="B18" s="57" t="s">
        <v>40</v>
      </c>
      <c r="C18" s="58">
        <v>3</v>
      </c>
      <c r="D18" s="70"/>
      <c r="E18" s="71"/>
      <c r="F18" s="72"/>
      <c r="G18" s="61">
        <v>3</v>
      </c>
      <c r="H18" s="73">
        <f>G18*30</f>
        <v>90</v>
      </c>
      <c r="I18" s="15">
        <f t="shared" si="2"/>
        <v>45</v>
      </c>
      <c r="J18" s="75">
        <v>30</v>
      </c>
      <c r="K18" s="75"/>
      <c r="L18" s="75">
        <v>15</v>
      </c>
      <c r="M18" s="162">
        <f>H18-I18</f>
        <v>45</v>
      </c>
      <c r="N18" s="64"/>
      <c r="O18" s="65"/>
      <c r="P18" s="66"/>
      <c r="Q18" s="58">
        <v>3</v>
      </c>
      <c r="R18" s="59"/>
      <c r="S18" s="67"/>
      <c r="T18" s="77"/>
      <c r="U18" s="59"/>
      <c r="V18" s="67"/>
      <c r="W18" s="58"/>
      <c r="X18" s="59"/>
      <c r="Y18" s="68"/>
    </row>
    <row r="19" spans="1:25" ht="15.75" customHeight="1" thickBot="1" x14ac:dyDescent="0.3">
      <c r="A19" s="458" t="s">
        <v>43</v>
      </c>
      <c r="B19" s="459" t="s">
        <v>65</v>
      </c>
      <c r="C19" s="452">
        <v>3</v>
      </c>
      <c r="D19" s="457"/>
      <c r="E19" s="460"/>
      <c r="F19" s="461"/>
      <c r="G19" s="456">
        <v>5</v>
      </c>
      <c r="H19" s="455">
        <f t="shared" ref="H19" si="3">G19*30</f>
        <v>150</v>
      </c>
      <c r="I19" s="15">
        <f t="shared" si="2"/>
        <v>60</v>
      </c>
      <c r="J19" s="462">
        <v>30</v>
      </c>
      <c r="K19" s="462"/>
      <c r="L19" s="462">
        <v>30</v>
      </c>
      <c r="M19" s="184">
        <f t="shared" ref="M19" si="4">H19-I19</f>
        <v>90</v>
      </c>
      <c r="N19" s="463"/>
      <c r="O19" s="464"/>
      <c r="P19" s="465"/>
      <c r="Q19" s="452">
        <v>4</v>
      </c>
      <c r="R19" s="466"/>
      <c r="S19" s="467"/>
      <c r="T19" s="468"/>
      <c r="U19" s="466"/>
      <c r="V19" s="467"/>
      <c r="W19" s="452"/>
      <c r="X19" s="466"/>
      <c r="Y19" s="469"/>
    </row>
    <row r="20" spans="1:25" ht="15.75" customHeight="1" thickBot="1" x14ac:dyDescent="0.3">
      <c r="A20" s="56" t="s">
        <v>44</v>
      </c>
      <c r="B20" s="57" t="s">
        <v>36</v>
      </c>
      <c r="C20" s="58"/>
      <c r="D20" s="59" t="s">
        <v>25</v>
      </c>
      <c r="E20" s="59"/>
      <c r="F20" s="60"/>
      <c r="G20" s="61">
        <v>3</v>
      </c>
      <c r="H20" s="14">
        <f>G20*30</f>
        <v>90</v>
      </c>
      <c r="I20" s="15">
        <f t="shared" si="2"/>
        <v>36</v>
      </c>
      <c r="J20" s="74">
        <v>18</v>
      </c>
      <c r="K20" s="74"/>
      <c r="L20" s="74">
        <v>18</v>
      </c>
      <c r="M20" s="17">
        <f>H20-I20</f>
        <v>54</v>
      </c>
      <c r="N20" s="64"/>
      <c r="O20" s="65"/>
      <c r="P20" s="66"/>
      <c r="Q20" s="64"/>
      <c r="R20" s="65"/>
      <c r="S20" s="66">
        <v>4</v>
      </c>
      <c r="T20" s="58"/>
      <c r="U20" s="59"/>
      <c r="V20" s="67"/>
      <c r="W20" s="58"/>
      <c r="X20" s="59"/>
      <c r="Y20" s="68"/>
    </row>
    <row r="21" spans="1:25" ht="15.75" customHeight="1" thickBot="1" x14ac:dyDescent="0.3">
      <c r="A21" s="396" t="s">
        <v>209</v>
      </c>
      <c r="B21" s="57" t="s">
        <v>67</v>
      </c>
      <c r="C21" s="58">
        <v>5</v>
      </c>
      <c r="D21" s="70"/>
      <c r="E21" s="71"/>
      <c r="F21" s="72"/>
      <c r="G21" s="61">
        <v>4</v>
      </c>
      <c r="H21" s="102">
        <f>G21*30</f>
        <v>120</v>
      </c>
      <c r="I21" s="15">
        <f t="shared" si="2"/>
        <v>60</v>
      </c>
      <c r="J21" s="75">
        <v>30</v>
      </c>
      <c r="K21" s="75"/>
      <c r="L21" s="75">
        <v>30</v>
      </c>
      <c r="M21" s="162">
        <f>H21-I21</f>
        <v>60</v>
      </c>
      <c r="N21" s="196"/>
      <c r="O21" s="65"/>
      <c r="P21" s="66"/>
      <c r="Q21" s="58"/>
      <c r="R21" s="59"/>
      <c r="S21" s="67"/>
      <c r="T21" s="64">
        <v>4</v>
      </c>
      <c r="U21" s="59"/>
      <c r="V21" s="67"/>
      <c r="W21" s="58"/>
      <c r="X21" s="59"/>
      <c r="Y21" s="68"/>
    </row>
    <row r="22" spans="1:25" ht="15.75" customHeight="1" thickBot="1" x14ac:dyDescent="0.3">
      <c r="A22" s="56" t="s">
        <v>46</v>
      </c>
      <c r="B22" s="82" t="s">
        <v>47</v>
      </c>
      <c r="C22" s="89"/>
      <c r="D22" s="91">
        <v>7</v>
      </c>
      <c r="E22" s="84"/>
      <c r="F22" s="85"/>
      <c r="G22" s="61">
        <v>3</v>
      </c>
      <c r="H22" s="385">
        <f t="shared" ref="H22" si="5">G22*30</f>
        <v>90</v>
      </c>
      <c r="I22" s="15">
        <f t="shared" si="2"/>
        <v>30</v>
      </c>
      <c r="J22" s="94">
        <v>15</v>
      </c>
      <c r="K22" s="94">
        <v>15</v>
      </c>
      <c r="L22" s="94"/>
      <c r="M22" s="387">
        <f t="shared" ref="M22" si="6">H22-I22</f>
        <v>60</v>
      </c>
      <c r="N22" s="79"/>
      <c r="O22" s="80"/>
      <c r="P22" s="95"/>
      <c r="Q22" s="79"/>
      <c r="R22" s="80"/>
      <c r="S22" s="96"/>
      <c r="T22" s="79"/>
      <c r="U22" s="80"/>
      <c r="V22" s="95"/>
      <c r="W22" s="79">
        <v>2</v>
      </c>
      <c r="X22" s="80"/>
      <c r="Y22" s="81"/>
    </row>
    <row r="23" spans="1:25" ht="16.5" customHeight="1" thickBot="1" x14ac:dyDescent="0.3">
      <c r="A23" s="719" t="s">
        <v>48</v>
      </c>
      <c r="B23" s="720"/>
      <c r="C23" s="720"/>
      <c r="D23" s="720"/>
      <c r="E23" s="720"/>
      <c r="F23" s="721"/>
      <c r="G23" s="97">
        <f>SUM(G11,G12,G15,G16,G17,G18,G19,G20,G21,G22)</f>
        <v>40</v>
      </c>
      <c r="H23" s="98">
        <f t="shared" ref="H23:M23" si="7">SUM(H11,H12,H15,H16,H17,H18,H19,H20,H21,H22)</f>
        <v>1200</v>
      </c>
      <c r="I23" s="90">
        <f t="shared" si="7"/>
        <v>504</v>
      </c>
      <c r="J23" s="90">
        <f t="shared" si="7"/>
        <v>234</v>
      </c>
      <c r="K23" s="90">
        <f t="shared" si="7"/>
        <v>15</v>
      </c>
      <c r="L23" s="90">
        <f t="shared" si="7"/>
        <v>255</v>
      </c>
      <c r="M23" s="100">
        <f t="shared" si="7"/>
        <v>696</v>
      </c>
      <c r="N23" s="101">
        <f t="shared" ref="N23:Y23" si="8">SUM(N11:N22)</f>
        <v>11</v>
      </c>
      <c r="O23" s="90">
        <f t="shared" si="8"/>
        <v>6</v>
      </c>
      <c r="P23" s="99">
        <f t="shared" si="8"/>
        <v>6</v>
      </c>
      <c r="Q23" s="98">
        <f t="shared" si="8"/>
        <v>7</v>
      </c>
      <c r="R23" s="90">
        <f t="shared" si="8"/>
        <v>0</v>
      </c>
      <c r="S23" s="100">
        <f t="shared" si="8"/>
        <v>4</v>
      </c>
      <c r="T23" s="101">
        <f t="shared" si="8"/>
        <v>4</v>
      </c>
      <c r="U23" s="90">
        <f t="shared" si="8"/>
        <v>0</v>
      </c>
      <c r="V23" s="99">
        <f t="shared" si="8"/>
        <v>0</v>
      </c>
      <c r="W23" s="98">
        <f t="shared" si="8"/>
        <v>2</v>
      </c>
      <c r="X23" s="90">
        <f t="shared" si="8"/>
        <v>0</v>
      </c>
      <c r="Y23" s="100">
        <f t="shared" si="8"/>
        <v>0</v>
      </c>
    </row>
    <row r="24" spans="1:25" ht="16.5" customHeight="1" thickBot="1" x14ac:dyDescent="0.3">
      <c r="A24" s="722" t="s">
        <v>49</v>
      </c>
      <c r="B24" s="723"/>
      <c r="C24" s="723"/>
      <c r="D24" s="723"/>
      <c r="E24" s="723"/>
      <c r="F24" s="723"/>
      <c r="G24" s="723"/>
      <c r="H24" s="724"/>
      <c r="I24" s="724"/>
      <c r="J24" s="724"/>
      <c r="K24" s="724"/>
      <c r="L24" s="724"/>
      <c r="M24" s="724"/>
      <c r="N24" s="724"/>
      <c r="O24" s="724"/>
      <c r="P24" s="724"/>
      <c r="Q24" s="724"/>
      <c r="R24" s="724"/>
      <c r="S24" s="724"/>
      <c r="T24" s="724"/>
      <c r="U24" s="724"/>
      <c r="V24" s="724"/>
      <c r="W24" s="724"/>
      <c r="X24" s="725"/>
      <c r="Y24" s="726"/>
    </row>
    <row r="25" spans="1:25" s="269" customFormat="1" ht="15.75" customHeight="1" thickBot="1" x14ac:dyDescent="0.3">
      <c r="A25" s="56" t="s">
        <v>50</v>
      </c>
      <c r="B25" s="397" t="s">
        <v>51</v>
      </c>
      <c r="C25" s="89"/>
      <c r="D25" s="91">
        <v>1</v>
      </c>
      <c r="E25" s="84"/>
      <c r="F25" s="85"/>
      <c r="G25" s="61">
        <v>3</v>
      </c>
      <c r="H25" s="102">
        <f t="shared" ref="H25:H44" si="9">G25*30</f>
        <v>90</v>
      </c>
      <c r="I25" s="74">
        <f t="shared" ref="I25:I26" si="10">SUM(J25+K25+L25)</f>
        <v>30</v>
      </c>
      <c r="J25" s="92">
        <v>16</v>
      </c>
      <c r="K25" s="93"/>
      <c r="L25" s="93">
        <v>14</v>
      </c>
      <c r="M25" s="76">
        <f t="shared" ref="M25:M43" si="11">H25-I25</f>
        <v>60</v>
      </c>
      <c r="N25" s="83">
        <v>2</v>
      </c>
      <c r="O25" s="91"/>
      <c r="P25" s="103"/>
      <c r="Q25" s="104"/>
      <c r="R25" s="105"/>
      <c r="S25" s="103"/>
      <c r="T25" s="104"/>
      <c r="U25" s="105"/>
      <c r="V25" s="103"/>
      <c r="W25" s="104"/>
      <c r="X25" s="105"/>
      <c r="Y25" s="106"/>
    </row>
    <row r="26" spans="1:25" ht="15.75" customHeight="1" thickBot="1" x14ac:dyDescent="0.3">
      <c r="A26" s="141" t="s">
        <v>52</v>
      </c>
      <c r="B26" s="144" t="s">
        <v>212</v>
      </c>
      <c r="C26" s="145">
        <v>1</v>
      </c>
      <c r="D26" s="146"/>
      <c r="E26" s="146"/>
      <c r="F26" s="147"/>
      <c r="G26" s="97">
        <v>5</v>
      </c>
      <c r="H26" s="102">
        <f>G26*30</f>
        <v>150</v>
      </c>
      <c r="I26" s="74">
        <f t="shared" si="10"/>
        <v>60</v>
      </c>
      <c r="J26" s="149">
        <v>30</v>
      </c>
      <c r="K26" s="150"/>
      <c r="L26" s="150">
        <v>30</v>
      </c>
      <c r="M26" s="76">
        <f t="shared" si="11"/>
        <v>90</v>
      </c>
      <c r="N26" s="151">
        <v>4</v>
      </c>
      <c r="O26" s="152"/>
      <c r="P26" s="153"/>
      <c r="Q26" s="151"/>
      <c r="R26" s="152"/>
      <c r="S26" s="153"/>
      <c r="T26" s="151"/>
      <c r="U26" s="152"/>
      <c r="V26" s="153"/>
      <c r="W26" s="151"/>
      <c r="X26" s="152"/>
      <c r="Y26" s="154"/>
    </row>
    <row r="27" spans="1:25" ht="15.75" customHeight="1" thickBot="1" x14ac:dyDescent="0.3">
      <c r="A27" s="56" t="s">
        <v>53</v>
      </c>
      <c r="B27" s="82" t="s">
        <v>141</v>
      </c>
      <c r="C27" s="83" t="s">
        <v>23</v>
      </c>
      <c r="D27" s="84"/>
      <c r="E27" s="84"/>
      <c r="F27" s="85"/>
      <c r="G27" s="61">
        <v>5</v>
      </c>
      <c r="H27" s="73">
        <f t="shared" si="9"/>
        <v>150</v>
      </c>
      <c r="I27" s="74">
        <f>SUM(J27+K27+L27)</f>
        <v>72</v>
      </c>
      <c r="J27" s="74">
        <v>36</v>
      </c>
      <c r="K27" s="74"/>
      <c r="L27" s="74">
        <v>36</v>
      </c>
      <c r="M27" s="162">
        <f t="shared" si="11"/>
        <v>78</v>
      </c>
      <c r="N27" s="86"/>
      <c r="O27" s="70">
        <v>4</v>
      </c>
      <c r="P27" s="87">
        <v>4</v>
      </c>
      <c r="Q27" s="86"/>
      <c r="R27" s="70"/>
      <c r="S27" s="87"/>
      <c r="T27" s="86"/>
      <c r="U27" s="70"/>
      <c r="V27" s="87"/>
      <c r="W27" s="86"/>
      <c r="X27" s="70"/>
      <c r="Y27" s="88"/>
    </row>
    <row r="28" spans="1:25" ht="15.75" customHeight="1" thickBot="1" x14ac:dyDescent="0.3">
      <c r="A28" s="273" t="s">
        <v>54</v>
      </c>
      <c r="B28" s="144" t="s">
        <v>211</v>
      </c>
      <c r="C28" s="530" t="s">
        <v>23</v>
      </c>
      <c r="D28" s="146"/>
      <c r="E28" s="146"/>
      <c r="F28" s="147"/>
      <c r="G28" s="97">
        <v>5</v>
      </c>
      <c r="H28" s="69">
        <f t="shared" ref="H28:H43" si="12">G28*30</f>
        <v>150</v>
      </c>
      <c r="I28" s="449">
        <f>SUM(J28+K28+L28)</f>
        <v>72</v>
      </c>
      <c r="J28" s="449">
        <v>36</v>
      </c>
      <c r="K28" s="449"/>
      <c r="L28" s="449">
        <v>36</v>
      </c>
      <c r="M28" s="184">
        <f t="shared" si="11"/>
        <v>78</v>
      </c>
      <c r="N28" s="151"/>
      <c r="O28" s="152">
        <v>4</v>
      </c>
      <c r="P28" s="153">
        <v>4</v>
      </c>
      <c r="Q28" s="151"/>
      <c r="R28" s="152"/>
      <c r="S28" s="393"/>
      <c r="T28" s="151"/>
      <c r="U28" s="152"/>
      <c r="V28" s="153"/>
      <c r="W28" s="151"/>
      <c r="X28" s="152"/>
      <c r="Y28" s="154"/>
    </row>
    <row r="29" spans="1:25" ht="15.75" customHeight="1" x14ac:dyDescent="0.25">
      <c r="A29" s="120" t="s">
        <v>55</v>
      </c>
      <c r="B29" s="123" t="s">
        <v>61</v>
      </c>
      <c r="C29" s="10"/>
      <c r="D29" s="11"/>
      <c r="E29" s="11"/>
      <c r="F29" s="124"/>
      <c r="G29" s="112">
        <f>SUM(G30+G31+G32)</f>
        <v>7</v>
      </c>
      <c r="H29" s="270">
        <f t="shared" si="12"/>
        <v>210</v>
      </c>
      <c r="I29" s="15">
        <f t="shared" ref="I29:I32" si="13">SUM(J29+K29+L29)</f>
        <v>114</v>
      </c>
      <c r="J29" s="113">
        <f>SUM(J30+J31+J32)</f>
        <v>48</v>
      </c>
      <c r="K29" s="113"/>
      <c r="L29" s="113">
        <f>SUM(L30+L31+L32)</f>
        <v>66</v>
      </c>
      <c r="M29" s="17">
        <f t="shared" si="11"/>
        <v>96</v>
      </c>
      <c r="N29" s="18"/>
      <c r="O29" s="19"/>
      <c r="P29" s="20"/>
      <c r="Q29" s="21"/>
      <c r="R29" s="22"/>
      <c r="S29" s="23"/>
      <c r="T29" s="114"/>
      <c r="U29" s="115"/>
      <c r="V29" s="116"/>
      <c r="W29" s="114"/>
      <c r="X29" s="115"/>
      <c r="Y29" s="117"/>
    </row>
    <row r="30" spans="1:25" ht="15.75" customHeight="1" x14ac:dyDescent="0.25">
      <c r="A30" s="125" t="s">
        <v>258</v>
      </c>
      <c r="B30" s="126" t="s">
        <v>218</v>
      </c>
      <c r="C30" s="27"/>
      <c r="D30" s="28">
        <v>3</v>
      </c>
      <c r="E30" s="29"/>
      <c r="F30" s="127"/>
      <c r="G30" s="128">
        <v>3</v>
      </c>
      <c r="H30" s="271">
        <f t="shared" si="12"/>
        <v>90</v>
      </c>
      <c r="I30" s="32">
        <f t="shared" si="13"/>
        <v>60</v>
      </c>
      <c r="J30" s="33">
        <v>30</v>
      </c>
      <c r="K30" s="33"/>
      <c r="L30" s="33">
        <v>30</v>
      </c>
      <c r="M30" s="34">
        <f t="shared" si="11"/>
        <v>30</v>
      </c>
      <c r="N30" s="35"/>
      <c r="O30" s="36"/>
      <c r="P30" s="37"/>
      <c r="Q30" s="27">
        <v>4</v>
      </c>
      <c r="R30" s="33"/>
      <c r="S30" s="38"/>
      <c r="T30" s="118"/>
      <c r="U30" s="33"/>
      <c r="V30" s="38"/>
      <c r="W30" s="27"/>
      <c r="X30" s="33"/>
      <c r="Y30" s="40"/>
    </row>
    <row r="31" spans="1:25" ht="15.75" customHeight="1" x14ac:dyDescent="0.25">
      <c r="A31" s="125" t="s">
        <v>259</v>
      </c>
      <c r="B31" s="126" t="s">
        <v>220</v>
      </c>
      <c r="C31" s="27" t="s">
        <v>25</v>
      </c>
      <c r="D31" s="29"/>
      <c r="E31" s="29"/>
      <c r="F31" s="127"/>
      <c r="G31" s="128">
        <v>3</v>
      </c>
      <c r="H31" s="271">
        <f t="shared" si="12"/>
        <v>90</v>
      </c>
      <c r="I31" s="32">
        <f t="shared" si="13"/>
        <v>36</v>
      </c>
      <c r="J31" s="33">
        <v>18</v>
      </c>
      <c r="K31" s="33"/>
      <c r="L31" s="33">
        <v>18</v>
      </c>
      <c r="M31" s="34">
        <f t="shared" si="11"/>
        <v>54</v>
      </c>
      <c r="N31" s="35"/>
      <c r="O31" s="36"/>
      <c r="P31" s="37"/>
      <c r="Q31" s="27"/>
      <c r="R31" s="33">
        <v>2</v>
      </c>
      <c r="S31" s="38">
        <v>2</v>
      </c>
      <c r="T31" s="39"/>
      <c r="U31" s="33"/>
      <c r="V31" s="38"/>
      <c r="W31" s="27"/>
      <c r="X31" s="33"/>
      <c r="Y31" s="40"/>
    </row>
    <row r="32" spans="1:25" ht="15.75" customHeight="1" thickBot="1" x14ac:dyDescent="0.3">
      <c r="A32" s="400" t="s">
        <v>260</v>
      </c>
      <c r="B32" s="129" t="s">
        <v>217</v>
      </c>
      <c r="C32" s="43"/>
      <c r="D32" s="44"/>
      <c r="E32" s="44"/>
      <c r="F32" s="55" t="s">
        <v>25</v>
      </c>
      <c r="G32" s="130">
        <v>1</v>
      </c>
      <c r="H32" s="272">
        <f t="shared" si="12"/>
        <v>30</v>
      </c>
      <c r="I32" s="47">
        <f t="shared" si="13"/>
        <v>18</v>
      </c>
      <c r="J32" s="48"/>
      <c r="K32" s="48"/>
      <c r="L32" s="48">
        <v>18</v>
      </c>
      <c r="M32" s="49">
        <f t="shared" si="11"/>
        <v>12</v>
      </c>
      <c r="N32" s="50"/>
      <c r="O32" s="51"/>
      <c r="P32" s="52"/>
      <c r="Q32" s="43"/>
      <c r="R32" s="48"/>
      <c r="S32" s="53">
        <v>2</v>
      </c>
      <c r="T32" s="132"/>
      <c r="U32" s="48"/>
      <c r="V32" s="53"/>
      <c r="W32" s="43"/>
      <c r="X32" s="48"/>
      <c r="Y32" s="55"/>
    </row>
    <row r="33" spans="1:25" ht="15" customHeight="1" thickBot="1" x14ac:dyDescent="0.3">
      <c r="A33" s="273" t="s">
        <v>56</v>
      </c>
      <c r="B33" s="238" t="s">
        <v>120</v>
      </c>
      <c r="C33" s="388">
        <v>3</v>
      </c>
      <c r="D33" s="152"/>
      <c r="E33" s="389"/>
      <c r="F33" s="390"/>
      <c r="G33" s="61">
        <v>4</v>
      </c>
      <c r="H33" s="102">
        <f t="shared" si="12"/>
        <v>120</v>
      </c>
      <c r="I33" s="74">
        <f>SUM(J33+K33+L33)</f>
        <v>60</v>
      </c>
      <c r="J33" s="92">
        <v>30</v>
      </c>
      <c r="K33" s="93"/>
      <c r="L33" s="93">
        <v>30</v>
      </c>
      <c r="M33" s="76">
        <f t="shared" si="11"/>
        <v>60</v>
      </c>
      <c r="N33" s="398"/>
      <c r="O33" s="392"/>
      <c r="P33" s="393"/>
      <c r="Q33" s="388">
        <v>4</v>
      </c>
      <c r="R33" s="391"/>
      <c r="S33" s="394"/>
      <c r="T33" s="77"/>
      <c r="U33" s="59"/>
      <c r="V33" s="68"/>
      <c r="W33" s="388"/>
      <c r="X33" s="391"/>
      <c r="Y33" s="395"/>
    </row>
    <row r="34" spans="1:25" ht="15.75" customHeight="1" thickBot="1" x14ac:dyDescent="0.3">
      <c r="A34" s="396" t="s">
        <v>58</v>
      </c>
      <c r="B34" s="82" t="s">
        <v>206</v>
      </c>
      <c r="C34" s="83" t="s">
        <v>25</v>
      </c>
      <c r="D34" s="84"/>
      <c r="E34" s="84"/>
      <c r="F34" s="142"/>
      <c r="G34" s="61">
        <v>6</v>
      </c>
      <c r="H34" s="102">
        <f t="shared" si="12"/>
        <v>180</v>
      </c>
      <c r="I34" s="74">
        <f>SUM(J34+K34+L34)</f>
        <v>72</v>
      </c>
      <c r="J34" s="92">
        <v>36</v>
      </c>
      <c r="K34" s="93"/>
      <c r="L34" s="93">
        <v>36</v>
      </c>
      <c r="M34" s="76">
        <f t="shared" si="11"/>
        <v>108</v>
      </c>
      <c r="N34" s="86"/>
      <c r="O34" s="70"/>
      <c r="P34" s="87"/>
      <c r="Q34" s="86"/>
      <c r="R34" s="70">
        <v>4</v>
      </c>
      <c r="S34" s="88">
        <v>4</v>
      </c>
      <c r="T34" s="143"/>
      <c r="U34" s="70"/>
      <c r="V34" s="87"/>
      <c r="W34" s="86"/>
      <c r="X34" s="70"/>
      <c r="Y34" s="88"/>
    </row>
    <row r="35" spans="1:25" s="269" customFormat="1" ht="15.75" customHeight="1" thickBot="1" x14ac:dyDescent="0.3">
      <c r="A35" s="396" t="s">
        <v>59</v>
      </c>
      <c r="B35" s="57" t="s">
        <v>233</v>
      </c>
      <c r="C35" s="58" t="s">
        <v>24</v>
      </c>
      <c r="D35" s="70"/>
      <c r="E35" s="71"/>
      <c r="F35" s="72"/>
      <c r="G35" s="61">
        <v>3</v>
      </c>
      <c r="H35" s="102">
        <f t="shared" si="12"/>
        <v>90</v>
      </c>
      <c r="I35" s="74">
        <f>SUM(J35+K35+L35)</f>
        <v>36</v>
      </c>
      <c r="J35" s="75">
        <v>18</v>
      </c>
      <c r="K35" s="75"/>
      <c r="L35" s="75">
        <v>18</v>
      </c>
      <c r="M35" s="162">
        <f t="shared" si="11"/>
        <v>54</v>
      </c>
      <c r="N35" s="196"/>
      <c r="O35" s="65"/>
      <c r="P35" s="66"/>
      <c r="Q35" s="58"/>
      <c r="R35" s="59">
        <v>4</v>
      </c>
      <c r="S35" s="67"/>
      <c r="T35" s="77"/>
      <c r="U35" s="59"/>
      <c r="V35" s="67"/>
      <c r="W35" s="58"/>
      <c r="X35" s="59"/>
      <c r="Y35" s="68"/>
    </row>
    <row r="36" spans="1:25" s="269" customFormat="1" ht="15.75" customHeight="1" thickBot="1" x14ac:dyDescent="0.3">
      <c r="A36" s="141" t="s">
        <v>60</v>
      </c>
      <c r="B36" s="82" t="s">
        <v>73</v>
      </c>
      <c r="C36" s="83"/>
      <c r="D36" s="91" t="s">
        <v>25</v>
      </c>
      <c r="E36" s="84"/>
      <c r="F36" s="85"/>
      <c r="G36" s="61">
        <v>3</v>
      </c>
      <c r="H36" s="102">
        <f t="shared" si="12"/>
        <v>90</v>
      </c>
      <c r="I36" s="74">
        <f t="shared" ref="I36:I41" si="14">SUM(J36+K36+L36)</f>
        <v>36</v>
      </c>
      <c r="J36" s="92">
        <v>18</v>
      </c>
      <c r="K36" s="93"/>
      <c r="L36" s="93">
        <v>18</v>
      </c>
      <c r="M36" s="76">
        <f t="shared" si="11"/>
        <v>54</v>
      </c>
      <c r="N36" s="86"/>
      <c r="O36" s="70"/>
      <c r="P36" s="87"/>
      <c r="Q36" s="86"/>
      <c r="R36" s="70"/>
      <c r="S36" s="87">
        <v>4</v>
      </c>
      <c r="T36" s="86"/>
      <c r="U36" s="70"/>
      <c r="V36" s="87"/>
      <c r="W36" s="86"/>
      <c r="X36" s="70"/>
      <c r="Y36" s="88"/>
    </row>
    <row r="37" spans="1:25" ht="15.75" customHeight="1" thickBot="1" x14ac:dyDescent="0.3">
      <c r="A37" s="401" t="s">
        <v>62</v>
      </c>
      <c r="B37" s="415" t="s">
        <v>215</v>
      </c>
      <c r="C37" s="131">
        <v>5</v>
      </c>
      <c r="D37" s="275"/>
      <c r="E37" s="137"/>
      <c r="F37" s="402"/>
      <c r="G37" s="418">
        <v>5</v>
      </c>
      <c r="H37" s="419">
        <f t="shared" si="12"/>
        <v>150</v>
      </c>
      <c r="I37" s="386">
        <f t="shared" si="14"/>
        <v>60</v>
      </c>
      <c r="J37" s="420">
        <v>30</v>
      </c>
      <c r="K37" s="420"/>
      <c r="L37" s="420">
        <v>30</v>
      </c>
      <c r="M37" s="421">
        <f t="shared" si="11"/>
        <v>90</v>
      </c>
      <c r="N37" s="403"/>
      <c r="O37" s="404"/>
      <c r="P37" s="405"/>
      <c r="Q37" s="131"/>
      <c r="R37" s="119"/>
      <c r="S37" s="139"/>
      <c r="T37" s="403">
        <v>4</v>
      </c>
      <c r="U37" s="119"/>
      <c r="V37" s="138"/>
      <c r="W37" s="406"/>
      <c r="X37" s="407"/>
      <c r="Y37" s="408"/>
    </row>
    <row r="38" spans="1:25" ht="15.75" customHeight="1" x14ac:dyDescent="0.25">
      <c r="A38" s="120" t="s">
        <v>64</v>
      </c>
      <c r="B38" s="123" t="s">
        <v>63</v>
      </c>
      <c r="C38" s="10"/>
      <c r="D38" s="78"/>
      <c r="E38" s="11"/>
      <c r="F38" s="124"/>
      <c r="G38" s="414">
        <f>SUM(G39+G40+G41)</f>
        <v>15</v>
      </c>
      <c r="H38" s="270">
        <f t="shared" si="12"/>
        <v>450</v>
      </c>
      <c r="I38" s="15">
        <f t="shared" si="14"/>
        <v>186</v>
      </c>
      <c r="J38" s="113">
        <f>SUM(J39+J40+J41)</f>
        <v>66</v>
      </c>
      <c r="K38" s="113"/>
      <c r="L38" s="113">
        <f>SUM(L39+L40+L41)</f>
        <v>120</v>
      </c>
      <c r="M38" s="17">
        <f t="shared" si="11"/>
        <v>264</v>
      </c>
      <c r="N38" s="409"/>
      <c r="O38" s="410"/>
      <c r="P38" s="411"/>
      <c r="Q38" s="10"/>
      <c r="R38" s="19"/>
      <c r="S38" s="412"/>
      <c r="T38" s="409"/>
      <c r="U38" s="19"/>
      <c r="V38" s="20"/>
      <c r="W38" s="21"/>
      <c r="X38" s="22"/>
      <c r="Y38" s="24"/>
    </row>
    <row r="39" spans="1:25" ht="15.75" customHeight="1" x14ac:dyDescent="0.25">
      <c r="A39" s="125" t="s">
        <v>261</v>
      </c>
      <c r="B39" s="126" t="s">
        <v>219</v>
      </c>
      <c r="C39" s="27"/>
      <c r="D39" s="28">
        <v>5</v>
      </c>
      <c r="E39" s="29"/>
      <c r="F39" s="127"/>
      <c r="G39" s="128">
        <v>5</v>
      </c>
      <c r="H39" s="271">
        <f t="shared" si="12"/>
        <v>150</v>
      </c>
      <c r="I39" s="32">
        <f t="shared" si="14"/>
        <v>60</v>
      </c>
      <c r="J39" s="33">
        <v>30</v>
      </c>
      <c r="K39" s="33"/>
      <c r="L39" s="33">
        <v>30</v>
      </c>
      <c r="M39" s="34">
        <f t="shared" si="11"/>
        <v>90</v>
      </c>
      <c r="N39" s="35"/>
      <c r="O39" s="36"/>
      <c r="P39" s="37"/>
      <c r="Q39" s="27"/>
      <c r="R39" s="33"/>
      <c r="S39" s="40"/>
      <c r="T39" s="35">
        <v>4</v>
      </c>
      <c r="U39" s="33"/>
      <c r="V39" s="38"/>
      <c r="W39" s="133"/>
      <c r="X39" s="134"/>
      <c r="Y39" s="135"/>
    </row>
    <row r="40" spans="1:25" ht="15.75" customHeight="1" x14ac:dyDescent="0.25">
      <c r="A40" s="125" t="s">
        <v>262</v>
      </c>
      <c r="B40" s="126" t="s">
        <v>221</v>
      </c>
      <c r="C40" s="27" t="s">
        <v>27</v>
      </c>
      <c r="D40" s="29"/>
      <c r="E40" s="29"/>
      <c r="F40" s="127"/>
      <c r="G40" s="128">
        <v>9</v>
      </c>
      <c r="H40" s="271">
        <f t="shared" si="12"/>
        <v>270</v>
      </c>
      <c r="I40" s="32">
        <f t="shared" si="14"/>
        <v>108</v>
      </c>
      <c r="J40" s="33">
        <v>36</v>
      </c>
      <c r="K40" s="33"/>
      <c r="L40" s="33">
        <v>72</v>
      </c>
      <c r="M40" s="34">
        <f t="shared" si="11"/>
        <v>162</v>
      </c>
      <c r="N40" s="35"/>
      <c r="O40" s="36"/>
      <c r="P40" s="37"/>
      <c r="Q40" s="27"/>
      <c r="R40" s="33"/>
      <c r="S40" s="40"/>
      <c r="T40" s="136"/>
      <c r="U40" s="33">
        <v>6</v>
      </c>
      <c r="V40" s="38">
        <v>6</v>
      </c>
      <c r="W40" s="27"/>
      <c r="X40" s="33"/>
      <c r="Y40" s="40"/>
    </row>
    <row r="41" spans="1:25" ht="15.75" customHeight="1" thickBot="1" x14ac:dyDescent="0.3">
      <c r="A41" s="400" t="s">
        <v>263</v>
      </c>
      <c r="B41" s="129" t="s">
        <v>216</v>
      </c>
      <c r="C41" s="43"/>
      <c r="D41" s="44"/>
      <c r="E41" s="44"/>
      <c r="F41" s="531" t="s">
        <v>27</v>
      </c>
      <c r="G41" s="130">
        <v>1</v>
      </c>
      <c r="H41" s="272">
        <f t="shared" si="12"/>
        <v>30</v>
      </c>
      <c r="I41" s="47">
        <f t="shared" si="14"/>
        <v>18</v>
      </c>
      <c r="J41" s="48"/>
      <c r="K41" s="48"/>
      <c r="L41" s="48">
        <v>18</v>
      </c>
      <c r="M41" s="49">
        <f t="shared" si="11"/>
        <v>12</v>
      </c>
      <c r="N41" s="413"/>
      <c r="O41" s="48"/>
      <c r="P41" s="53"/>
      <c r="Q41" s="43"/>
      <c r="R41" s="48"/>
      <c r="S41" s="55"/>
      <c r="T41" s="413"/>
      <c r="U41" s="48"/>
      <c r="V41" s="53">
        <v>2</v>
      </c>
      <c r="W41" s="43"/>
      <c r="X41" s="48"/>
      <c r="Y41" s="55"/>
    </row>
    <row r="42" spans="1:25" ht="15.75" customHeight="1" thickBot="1" x14ac:dyDescent="0.3">
      <c r="A42" s="56" t="s">
        <v>66</v>
      </c>
      <c r="B42" s="82" t="s">
        <v>210</v>
      </c>
      <c r="C42" s="58">
        <v>5</v>
      </c>
      <c r="D42" s="70"/>
      <c r="E42" s="71"/>
      <c r="F42" s="72"/>
      <c r="G42" s="61">
        <v>6</v>
      </c>
      <c r="H42" s="102">
        <f t="shared" si="12"/>
        <v>180</v>
      </c>
      <c r="I42" s="74">
        <f t="shared" ref="I42" si="15">SUM(J42+K42+L42)</f>
        <v>90</v>
      </c>
      <c r="J42" s="75">
        <v>30</v>
      </c>
      <c r="K42" s="75">
        <v>30</v>
      </c>
      <c r="L42" s="75">
        <v>30</v>
      </c>
      <c r="M42" s="162">
        <f t="shared" si="11"/>
        <v>90</v>
      </c>
      <c r="N42" s="196"/>
      <c r="O42" s="65"/>
      <c r="P42" s="66"/>
      <c r="Q42" s="58"/>
      <c r="R42" s="59"/>
      <c r="S42" s="68"/>
      <c r="T42" s="196">
        <v>6</v>
      </c>
      <c r="U42" s="59"/>
      <c r="V42" s="67"/>
      <c r="W42" s="486"/>
      <c r="X42" s="487"/>
      <c r="Y42" s="488"/>
    </row>
    <row r="43" spans="1:25" ht="15.75" customHeight="1" thickBot="1" x14ac:dyDescent="0.3">
      <c r="A43" s="484" t="s">
        <v>69</v>
      </c>
      <c r="B43" s="485" t="s">
        <v>68</v>
      </c>
      <c r="C43" s="388" t="s">
        <v>26</v>
      </c>
      <c r="D43" s="152"/>
      <c r="E43" s="389"/>
      <c r="F43" s="390"/>
      <c r="G43" s="97">
        <v>3</v>
      </c>
      <c r="H43" s="148">
        <f t="shared" si="12"/>
        <v>90</v>
      </c>
      <c r="I43" s="62">
        <f t="shared" ref="I43:I48" si="16">SUM(J43+K43+L43)</f>
        <v>36</v>
      </c>
      <c r="J43" s="450">
        <v>18</v>
      </c>
      <c r="K43" s="450"/>
      <c r="L43" s="450">
        <v>18</v>
      </c>
      <c r="M43" s="472">
        <f t="shared" si="11"/>
        <v>54</v>
      </c>
      <c r="N43" s="453"/>
      <c r="O43" s="392"/>
      <c r="P43" s="393"/>
      <c r="Q43" s="388"/>
      <c r="R43" s="391"/>
      <c r="S43" s="394"/>
      <c r="T43" s="454"/>
      <c r="U43" s="391">
        <v>4</v>
      </c>
      <c r="V43" s="394"/>
      <c r="W43" s="388"/>
      <c r="X43" s="391"/>
      <c r="Y43" s="395"/>
    </row>
    <row r="44" spans="1:25" ht="15.75" customHeight="1" thickBot="1" x14ac:dyDescent="0.3">
      <c r="A44" s="273" t="s">
        <v>71</v>
      </c>
      <c r="B44" s="238" t="s">
        <v>234</v>
      </c>
      <c r="C44" s="388" t="s">
        <v>27</v>
      </c>
      <c r="D44" s="152"/>
      <c r="E44" s="389"/>
      <c r="F44" s="390"/>
      <c r="G44" s="61">
        <v>4</v>
      </c>
      <c r="H44" s="102">
        <f t="shared" si="9"/>
        <v>120</v>
      </c>
      <c r="I44" s="74">
        <f t="shared" si="16"/>
        <v>54</v>
      </c>
      <c r="J44" s="92">
        <v>26</v>
      </c>
      <c r="K44" s="93"/>
      <c r="L44" s="93">
        <v>28</v>
      </c>
      <c r="M44" s="76">
        <f t="shared" ref="M44" si="17">H44-I44</f>
        <v>66</v>
      </c>
      <c r="N44" s="398"/>
      <c r="O44" s="392"/>
      <c r="P44" s="393"/>
      <c r="Q44" s="388"/>
      <c r="R44" s="391"/>
      <c r="S44" s="394"/>
      <c r="T44" s="77"/>
      <c r="U44" s="59"/>
      <c r="V44" s="68">
        <v>6</v>
      </c>
      <c r="W44" s="388"/>
      <c r="X44" s="391"/>
      <c r="Y44" s="395"/>
    </row>
    <row r="45" spans="1:25" s="269" customFormat="1" ht="15.75" customHeight="1" thickBot="1" x14ac:dyDescent="0.3">
      <c r="A45" s="141" t="s">
        <v>72</v>
      </c>
      <c r="B45" s="82" t="s">
        <v>214</v>
      </c>
      <c r="C45" s="83">
        <v>7</v>
      </c>
      <c r="D45" s="91"/>
      <c r="E45" s="84"/>
      <c r="F45" s="85"/>
      <c r="G45" s="61">
        <v>5</v>
      </c>
      <c r="H45" s="102">
        <f t="shared" ref="H45:H50" si="18">G45*30</f>
        <v>150</v>
      </c>
      <c r="I45" s="74">
        <f t="shared" si="16"/>
        <v>60</v>
      </c>
      <c r="J45" s="92">
        <v>30</v>
      </c>
      <c r="K45" s="93"/>
      <c r="L45" s="93">
        <v>30</v>
      </c>
      <c r="M45" s="76">
        <f>H45-I45</f>
        <v>90</v>
      </c>
      <c r="N45" s="86"/>
      <c r="O45" s="70"/>
      <c r="P45" s="87"/>
      <c r="Q45" s="86"/>
      <c r="R45" s="70"/>
      <c r="S45" s="87"/>
      <c r="T45" s="86"/>
      <c r="U45" s="70"/>
      <c r="V45" s="87"/>
      <c r="W45" s="86">
        <v>4</v>
      </c>
      <c r="X45" s="70"/>
      <c r="Y45" s="88"/>
    </row>
    <row r="46" spans="1:25" s="269" customFormat="1" ht="15.75" customHeight="1" thickBot="1" x14ac:dyDescent="0.3">
      <c r="A46" s="141" t="s">
        <v>74</v>
      </c>
      <c r="B46" s="82" t="s">
        <v>231</v>
      </c>
      <c r="C46" s="83">
        <v>7</v>
      </c>
      <c r="D46" s="91"/>
      <c r="E46" s="84"/>
      <c r="F46" s="85"/>
      <c r="G46" s="61">
        <v>6</v>
      </c>
      <c r="H46" s="102">
        <f t="shared" si="18"/>
        <v>180</v>
      </c>
      <c r="I46" s="74">
        <f t="shared" si="16"/>
        <v>60</v>
      </c>
      <c r="J46" s="92">
        <v>30</v>
      </c>
      <c r="K46" s="93"/>
      <c r="L46" s="93">
        <v>30</v>
      </c>
      <c r="M46" s="76">
        <f t="shared" ref="M46" si="19">H46-I46</f>
        <v>120</v>
      </c>
      <c r="N46" s="86"/>
      <c r="O46" s="70"/>
      <c r="P46" s="87"/>
      <c r="Q46" s="86"/>
      <c r="R46" s="70"/>
      <c r="S46" s="87"/>
      <c r="T46" s="86"/>
      <c r="U46" s="70"/>
      <c r="V46" s="87"/>
      <c r="W46" s="86">
        <v>4</v>
      </c>
      <c r="X46" s="70"/>
      <c r="Y46" s="88"/>
    </row>
    <row r="47" spans="1:25" ht="15.75" customHeight="1" thickBot="1" x14ac:dyDescent="0.3">
      <c r="A47" s="141" t="s">
        <v>75</v>
      </c>
      <c r="B47" s="82" t="s">
        <v>213</v>
      </c>
      <c r="C47" s="83">
        <v>7</v>
      </c>
      <c r="D47" s="91"/>
      <c r="E47" s="84"/>
      <c r="F47" s="85"/>
      <c r="G47" s="61">
        <v>5</v>
      </c>
      <c r="H47" s="102">
        <f t="shared" si="18"/>
        <v>150</v>
      </c>
      <c r="I47" s="74">
        <f t="shared" si="16"/>
        <v>60</v>
      </c>
      <c r="J47" s="92">
        <v>30</v>
      </c>
      <c r="K47" s="93"/>
      <c r="L47" s="93">
        <v>30</v>
      </c>
      <c r="M47" s="76">
        <f>H47-I47</f>
        <v>90</v>
      </c>
      <c r="N47" s="86"/>
      <c r="O47" s="70"/>
      <c r="P47" s="87"/>
      <c r="Q47" s="86"/>
      <c r="R47" s="70"/>
      <c r="S47" s="87"/>
      <c r="T47" s="86"/>
      <c r="U47" s="70"/>
      <c r="V47" s="87"/>
      <c r="W47" s="86">
        <v>4</v>
      </c>
      <c r="X47" s="70"/>
      <c r="Y47" s="88"/>
    </row>
    <row r="48" spans="1:25" ht="15.75" customHeight="1" thickBot="1" x14ac:dyDescent="0.3">
      <c r="A48" s="451" t="s">
        <v>76</v>
      </c>
      <c r="B48" s="144" t="s">
        <v>70</v>
      </c>
      <c r="C48" s="145" t="s">
        <v>29</v>
      </c>
      <c r="D48" s="489"/>
      <c r="E48" s="146"/>
      <c r="F48" s="490"/>
      <c r="G48" s="97">
        <v>6</v>
      </c>
      <c r="H48" s="148">
        <f t="shared" si="18"/>
        <v>180</v>
      </c>
      <c r="I48" s="62">
        <f t="shared" si="16"/>
        <v>68</v>
      </c>
      <c r="J48" s="149">
        <v>34</v>
      </c>
      <c r="K48" s="150"/>
      <c r="L48" s="150">
        <v>34</v>
      </c>
      <c r="M48" s="63">
        <f>H48-I48</f>
        <v>112</v>
      </c>
      <c r="N48" s="151"/>
      <c r="O48" s="152"/>
      <c r="P48" s="154"/>
      <c r="Q48" s="491"/>
      <c r="R48" s="152"/>
      <c r="S48" s="153"/>
      <c r="T48" s="151"/>
      <c r="U48" s="152"/>
      <c r="V48" s="154"/>
      <c r="W48" s="151"/>
      <c r="X48" s="152">
        <v>4</v>
      </c>
      <c r="Y48" s="154">
        <v>4</v>
      </c>
    </row>
    <row r="49" spans="1:25" ht="15.75" customHeight="1" thickBot="1" x14ac:dyDescent="0.3">
      <c r="A49" s="141" t="s">
        <v>229</v>
      </c>
      <c r="B49" s="82" t="s">
        <v>228</v>
      </c>
      <c r="C49" s="83"/>
      <c r="D49" s="91" t="s">
        <v>28</v>
      </c>
      <c r="E49" s="84"/>
      <c r="F49" s="85"/>
      <c r="G49" s="61">
        <v>3</v>
      </c>
      <c r="H49" s="102">
        <f t="shared" si="18"/>
        <v>90</v>
      </c>
      <c r="I49" s="74">
        <f t="shared" ref="I49" si="20">SUM(J49+K49+L49)</f>
        <v>36</v>
      </c>
      <c r="J49" s="92">
        <v>18</v>
      </c>
      <c r="K49" s="93"/>
      <c r="L49" s="93">
        <v>18</v>
      </c>
      <c r="M49" s="76">
        <f t="shared" ref="M49" si="21">H49-I49</f>
        <v>54</v>
      </c>
      <c r="N49" s="86"/>
      <c r="O49" s="70"/>
      <c r="P49" s="87"/>
      <c r="Q49" s="86"/>
      <c r="R49" s="70"/>
      <c r="S49" s="87"/>
      <c r="T49" s="86"/>
      <c r="U49" s="70"/>
      <c r="V49" s="87"/>
      <c r="W49" s="86"/>
      <c r="X49" s="70">
        <v>4</v>
      </c>
      <c r="Y49" s="88"/>
    </row>
    <row r="50" spans="1:25" s="269" customFormat="1" ht="15.75" customHeight="1" thickBot="1" x14ac:dyDescent="0.3">
      <c r="A50" s="141" t="s">
        <v>252</v>
      </c>
      <c r="B50" s="82" t="s">
        <v>230</v>
      </c>
      <c r="C50" s="83" t="s">
        <v>29</v>
      </c>
      <c r="D50" s="91"/>
      <c r="E50" s="84"/>
      <c r="F50" s="85"/>
      <c r="G50" s="61">
        <v>3</v>
      </c>
      <c r="H50" s="470">
        <f t="shared" si="18"/>
        <v>90</v>
      </c>
      <c r="I50" s="386">
        <f>SUM(J50+K50+L50)</f>
        <v>32</v>
      </c>
      <c r="J50" s="156">
        <v>16</v>
      </c>
      <c r="K50" s="157"/>
      <c r="L50" s="157">
        <v>16</v>
      </c>
      <c r="M50" s="471">
        <f>H50-I50</f>
        <v>58</v>
      </c>
      <c r="N50" s="86"/>
      <c r="O50" s="70"/>
      <c r="P50" s="87"/>
      <c r="Q50" s="86"/>
      <c r="R50" s="70"/>
      <c r="S50" s="87"/>
      <c r="T50" s="86"/>
      <c r="U50" s="70"/>
      <c r="V50" s="87"/>
      <c r="W50" s="86"/>
      <c r="X50" s="70"/>
      <c r="Y50" s="88">
        <v>4</v>
      </c>
    </row>
    <row r="51" spans="1:25" ht="16.5" customHeight="1" thickBot="1" x14ac:dyDescent="0.3">
      <c r="A51" s="727" t="s">
        <v>77</v>
      </c>
      <c r="B51" s="728"/>
      <c r="C51" s="728"/>
      <c r="D51" s="728"/>
      <c r="E51" s="728"/>
      <c r="F51" s="728"/>
      <c r="G51" s="61">
        <f>SUM(G25,G26,G27,G28,G29,G33,G34,G35,G36,G37,G38,G42,G43,G44,G45,G46,G47,G48,G49,G50)</f>
        <v>102</v>
      </c>
      <c r="H51" s="98">
        <f t="shared" ref="H51:M51" si="22">SUM(H25,H26,H27,H28,H29,H33,H34,H35,H36,H37,H38,H42,H43,H44,H45,H46,H47,H48,H49,H50)</f>
        <v>3060</v>
      </c>
      <c r="I51" s="90">
        <f t="shared" si="22"/>
        <v>1294</v>
      </c>
      <c r="J51" s="90">
        <f t="shared" si="22"/>
        <v>596</v>
      </c>
      <c r="K51" s="90">
        <f t="shared" si="22"/>
        <v>30</v>
      </c>
      <c r="L51" s="90">
        <f t="shared" si="22"/>
        <v>668</v>
      </c>
      <c r="M51" s="100">
        <f t="shared" si="22"/>
        <v>1766</v>
      </c>
      <c r="N51" s="159">
        <f t="shared" ref="N51:Y51" si="23">SUM(N25:N50)</f>
        <v>6</v>
      </c>
      <c r="O51" s="159">
        <f t="shared" si="23"/>
        <v>8</v>
      </c>
      <c r="P51" s="417">
        <f t="shared" si="23"/>
        <v>8</v>
      </c>
      <c r="Q51" s="158">
        <f t="shared" si="23"/>
        <v>8</v>
      </c>
      <c r="R51" s="159">
        <f t="shared" si="23"/>
        <v>10</v>
      </c>
      <c r="S51" s="416">
        <f t="shared" si="23"/>
        <v>12</v>
      </c>
      <c r="T51" s="159">
        <f t="shared" si="23"/>
        <v>14</v>
      </c>
      <c r="U51" s="159">
        <f t="shared" si="23"/>
        <v>10</v>
      </c>
      <c r="V51" s="417">
        <f t="shared" si="23"/>
        <v>14</v>
      </c>
      <c r="W51" s="158">
        <f t="shared" si="23"/>
        <v>12</v>
      </c>
      <c r="X51" s="159">
        <f t="shared" si="23"/>
        <v>8</v>
      </c>
      <c r="Y51" s="416">
        <f t="shared" si="23"/>
        <v>8</v>
      </c>
    </row>
    <row r="52" spans="1:25" ht="16.5" customHeight="1" thickBot="1" x14ac:dyDescent="0.3">
      <c r="A52" s="743" t="s">
        <v>78</v>
      </c>
      <c r="B52" s="744"/>
      <c r="C52" s="744"/>
      <c r="D52" s="744"/>
      <c r="E52" s="744"/>
      <c r="F52" s="744"/>
      <c r="G52" s="745"/>
      <c r="H52" s="745"/>
      <c r="I52" s="745"/>
      <c r="J52" s="745"/>
      <c r="K52" s="745"/>
      <c r="L52" s="745"/>
      <c r="M52" s="745"/>
      <c r="N52" s="745"/>
      <c r="O52" s="745"/>
      <c r="P52" s="745"/>
      <c r="Q52" s="745"/>
      <c r="R52" s="745"/>
      <c r="S52" s="745"/>
      <c r="T52" s="745"/>
      <c r="U52" s="745"/>
      <c r="V52" s="745"/>
      <c r="W52" s="745"/>
      <c r="X52" s="745"/>
      <c r="Y52" s="746"/>
    </row>
    <row r="53" spans="1:25" ht="15.75" customHeight="1" thickBot="1" x14ac:dyDescent="0.3">
      <c r="A53" s="160" t="s">
        <v>79</v>
      </c>
      <c r="B53" s="107" t="s">
        <v>80</v>
      </c>
      <c r="C53" s="108"/>
      <c r="D53" s="109" t="s">
        <v>23</v>
      </c>
      <c r="E53" s="109"/>
      <c r="F53" s="161"/>
      <c r="G53" s="155">
        <v>4.5</v>
      </c>
      <c r="H53" s="73">
        <f>G53*30</f>
        <v>135</v>
      </c>
      <c r="I53" s="74">
        <f t="shared" ref="I53:I56" si="24">SUM(J53+K53+L53)</f>
        <v>90</v>
      </c>
      <c r="J53" s="92"/>
      <c r="K53" s="93"/>
      <c r="L53" s="93">
        <v>90</v>
      </c>
      <c r="M53" s="162">
        <f>H53-I53</f>
        <v>45</v>
      </c>
      <c r="N53" s="163"/>
      <c r="O53" s="164"/>
      <c r="P53" s="165"/>
      <c r="Q53" s="166"/>
      <c r="R53" s="164"/>
      <c r="S53" s="167"/>
      <c r="T53" s="166"/>
      <c r="U53" s="164"/>
      <c r="V53" s="168"/>
      <c r="W53" s="166"/>
      <c r="X53" s="164"/>
      <c r="Y53" s="168"/>
    </row>
    <row r="54" spans="1:25" ht="15.75" customHeight="1" thickBot="1" x14ac:dyDescent="0.3">
      <c r="A54" s="160" t="s">
        <v>81</v>
      </c>
      <c r="B54" s="82" t="s">
        <v>82</v>
      </c>
      <c r="C54" s="83"/>
      <c r="D54" s="84" t="s">
        <v>25</v>
      </c>
      <c r="E54" s="84"/>
      <c r="F54" s="169"/>
      <c r="G54" s="61">
        <v>4.5</v>
      </c>
      <c r="H54" s="73">
        <f>G54*30</f>
        <v>135</v>
      </c>
      <c r="I54" s="74">
        <f t="shared" si="24"/>
        <v>90</v>
      </c>
      <c r="J54" s="92"/>
      <c r="K54" s="93"/>
      <c r="L54" s="93">
        <v>90</v>
      </c>
      <c r="M54" s="162">
        <f>H54-I54</f>
        <v>45</v>
      </c>
      <c r="N54" s="170"/>
      <c r="O54" s="171"/>
      <c r="P54" s="172"/>
      <c r="Q54" s="173"/>
      <c r="R54" s="171"/>
      <c r="S54" s="174"/>
      <c r="T54" s="175"/>
      <c r="U54" s="171"/>
      <c r="V54" s="174"/>
      <c r="W54" s="173"/>
      <c r="X54" s="171"/>
      <c r="Y54" s="174"/>
    </row>
    <row r="55" spans="1:25" ht="15.75" customHeight="1" thickBot="1" x14ac:dyDescent="0.3">
      <c r="A55" s="160" t="s">
        <v>83</v>
      </c>
      <c r="B55" s="144" t="s">
        <v>84</v>
      </c>
      <c r="C55" s="145"/>
      <c r="D55" s="84" t="s">
        <v>27</v>
      </c>
      <c r="E55" s="84"/>
      <c r="F55" s="169"/>
      <c r="G55" s="61">
        <v>4.5</v>
      </c>
      <c r="H55" s="73">
        <f>G55*30</f>
        <v>135</v>
      </c>
      <c r="I55" s="74">
        <f t="shared" si="24"/>
        <v>90</v>
      </c>
      <c r="J55" s="92"/>
      <c r="K55" s="93"/>
      <c r="L55" s="93">
        <v>90</v>
      </c>
      <c r="M55" s="162">
        <f>H55-I55</f>
        <v>45</v>
      </c>
      <c r="N55" s="176"/>
      <c r="O55" s="177"/>
      <c r="P55" s="178"/>
      <c r="Q55" s="179"/>
      <c r="R55" s="177"/>
      <c r="S55" s="180"/>
      <c r="T55" s="181"/>
      <c r="U55" s="177"/>
      <c r="V55" s="180"/>
      <c r="W55" s="179"/>
      <c r="X55" s="177"/>
      <c r="Y55" s="180"/>
    </row>
    <row r="56" spans="1:25" ht="15.75" customHeight="1" thickBot="1" x14ac:dyDescent="0.3">
      <c r="A56" s="182" t="s">
        <v>85</v>
      </c>
      <c r="B56" s="144" t="s">
        <v>86</v>
      </c>
      <c r="C56" s="145"/>
      <c r="D56" s="146" t="s">
        <v>29</v>
      </c>
      <c r="E56" s="146"/>
      <c r="F56" s="183"/>
      <c r="G56" s="97">
        <v>10.5</v>
      </c>
      <c r="H56" s="69">
        <f>G56*30</f>
        <v>315</v>
      </c>
      <c r="I56" s="74">
        <f t="shared" si="24"/>
        <v>186</v>
      </c>
      <c r="J56" s="110"/>
      <c r="K56" s="111"/>
      <c r="L56" s="111">
        <v>186</v>
      </c>
      <c r="M56" s="184">
        <f>H56-I56</f>
        <v>129</v>
      </c>
      <c r="N56" s="185"/>
      <c r="O56" s="186"/>
      <c r="P56" s="187"/>
      <c r="Q56" s="188"/>
      <c r="R56" s="186"/>
      <c r="S56" s="189"/>
      <c r="T56" s="188"/>
      <c r="U56" s="186"/>
      <c r="V56" s="189"/>
      <c r="W56" s="190"/>
      <c r="X56" s="186"/>
      <c r="Y56" s="189"/>
    </row>
    <row r="57" spans="1:25" ht="16.5" customHeight="1" thickBot="1" x14ac:dyDescent="0.3">
      <c r="A57" s="719" t="s">
        <v>87</v>
      </c>
      <c r="B57" s="720"/>
      <c r="C57" s="720"/>
      <c r="D57" s="720"/>
      <c r="E57" s="720"/>
      <c r="F57" s="720"/>
      <c r="G57" s="191">
        <f>SUM(G53:G56)</f>
        <v>24</v>
      </c>
      <c r="H57" s="98">
        <f t="shared" ref="H57:Y57" si="25">SUM(H53:H56)</f>
        <v>720</v>
      </c>
      <c r="I57" s="90">
        <f t="shared" si="25"/>
        <v>456</v>
      </c>
      <c r="J57" s="90">
        <f t="shared" si="25"/>
        <v>0</v>
      </c>
      <c r="K57" s="90">
        <f t="shared" si="25"/>
        <v>0</v>
      </c>
      <c r="L57" s="90">
        <f t="shared" si="25"/>
        <v>456</v>
      </c>
      <c r="M57" s="99">
        <f t="shared" si="25"/>
        <v>264</v>
      </c>
      <c r="N57" s="98">
        <f t="shared" si="25"/>
        <v>0</v>
      </c>
      <c r="O57" s="90">
        <f t="shared" si="25"/>
        <v>0</v>
      </c>
      <c r="P57" s="99">
        <f t="shared" si="25"/>
        <v>0</v>
      </c>
      <c r="Q57" s="98">
        <f t="shared" si="25"/>
        <v>0</v>
      </c>
      <c r="R57" s="90">
        <f t="shared" si="25"/>
        <v>0</v>
      </c>
      <c r="S57" s="100">
        <f t="shared" si="25"/>
        <v>0</v>
      </c>
      <c r="T57" s="101">
        <f t="shared" si="25"/>
        <v>0</v>
      </c>
      <c r="U57" s="90">
        <f t="shared" si="25"/>
        <v>0</v>
      </c>
      <c r="V57" s="99">
        <f t="shared" si="25"/>
        <v>0</v>
      </c>
      <c r="W57" s="98">
        <f t="shared" si="25"/>
        <v>0</v>
      </c>
      <c r="X57" s="90">
        <f t="shared" si="25"/>
        <v>0</v>
      </c>
      <c r="Y57" s="100">
        <f t="shared" si="25"/>
        <v>0</v>
      </c>
    </row>
    <row r="58" spans="1:25" ht="16.5" customHeight="1" thickBot="1" x14ac:dyDescent="0.3">
      <c r="A58" s="791" t="s">
        <v>201</v>
      </c>
      <c r="B58" s="792"/>
      <c r="C58" s="792"/>
      <c r="D58" s="792"/>
      <c r="E58" s="792"/>
      <c r="F58" s="792"/>
      <c r="G58" s="792"/>
      <c r="H58" s="793"/>
      <c r="I58" s="793"/>
      <c r="J58" s="793"/>
      <c r="K58" s="793"/>
      <c r="L58" s="793"/>
      <c r="M58" s="793"/>
      <c r="N58" s="793"/>
      <c r="O58" s="793"/>
      <c r="P58" s="793"/>
      <c r="Q58" s="793"/>
      <c r="R58" s="793"/>
      <c r="S58" s="793"/>
      <c r="T58" s="793"/>
      <c r="U58" s="793"/>
      <c r="V58" s="793"/>
      <c r="W58" s="793"/>
      <c r="X58" s="793"/>
      <c r="Y58" s="794"/>
    </row>
    <row r="59" spans="1:25" ht="32.25" thickBot="1" x14ac:dyDescent="0.3">
      <c r="A59" s="141" t="s">
        <v>88</v>
      </c>
      <c r="B59" s="192" t="s">
        <v>202</v>
      </c>
      <c r="C59" s="532" t="s">
        <v>29</v>
      </c>
      <c r="D59" s="193"/>
      <c r="E59" s="193"/>
      <c r="F59" s="194"/>
      <c r="G59" s="61">
        <v>3</v>
      </c>
      <c r="H59" s="73">
        <f>G59*30</f>
        <v>90</v>
      </c>
      <c r="I59" s="74">
        <f>SUM(J59+K59+L59)</f>
        <v>0</v>
      </c>
      <c r="J59" s="92"/>
      <c r="K59" s="93"/>
      <c r="L59" s="93"/>
      <c r="M59" s="162">
        <f>H59-I59</f>
        <v>90</v>
      </c>
      <c r="N59" s="64"/>
      <c r="O59" s="65"/>
      <c r="P59" s="195"/>
      <c r="Q59" s="196"/>
      <c r="R59" s="65"/>
      <c r="S59" s="66"/>
      <c r="T59" s="64"/>
      <c r="U59" s="65"/>
      <c r="V59" s="195"/>
      <c r="W59" s="64"/>
      <c r="X59" s="65"/>
      <c r="Y59" s="195"/>
    </row>
    <row r="60" spans="1:25" ht="16.5" customHeight="1" thickBot="1" x14ac:dyDescent="0.3">
      <c r="A60" s="719" t="s">
        <v>89</v>
      </c>
      <c r="B60" s="720"/>
      <c r="C60" s="720"/>
      <c r="D60" s="720"/>
      <c r="E60" s="720"/>
      <c r="F60" s="720"/>
      <c r="G60" s="97">
        <f t="shared" ref="G60:Y60" si="26">SUM(G59:G59)</f>
        <v>3</v>
      </c>
      <c r="H60" s="197">
        <f t="shared" si="26"/>
        <v>90</v>
      </c>
      <c r="I60" s="198">
        <f t="shared" si="26"/>
        <v>0</v>
      </c>
      <c r="J60" s="198">
        <f t="shared" si="26"/>
        <v>0</v>
      </c>
      <c r="K60" s="198">
        <f t="shared" si="26"/>
        <v>0</v>
      </c>
      <c r="L60" s="198">
        <f t="shared" si="26"/>
        <v>0</v>
      </c>
      <c r="M60" s="199">
        <f t="shared" si="26"/>
        <v>90</v>
      </c>
      <c r="N60" s="197">
        <f t="shared" si="26"/>
        <v>0</v>
      </c>
      <c r="O60" s="200">
        <f t="shared" si="26"/>
        <v>0</v>
      </c>
      <c r="P60" s="201">
        <f t="shared" si="26"/>
        <v>0</v>
      </c>
      <c r="Q60" s="200">
        <f t="shared" si="26"/>
        <v>0</v>
      </c>
      <c r="R60" s="200">
        <f t="shared" si="26"/>
        <v>0</v>
      </c>
      <c r="S60" s="202">
        <f t="shared" si="26"/>
        <v>0</v>
      </c>
      <c r="T60" s="197">
        <f t="shared" si="26"/>
        <v>0</v>
      </c>
      <c r="U60" s="200">
        <f t="shared" si="26"/>
        <v>0</v>
      </c>
      <c r="V60" s="201">
        <f t="shared" si="26"/>
        <v>0</v>
      </c>
      <c r="W60" s="197">
        <f t="shared" si="26"/>
        <v>0</v>
      </c>
      <c r="X60" s="200">
        <f t="shared" si="26"/>
        <v>0</v>
      </c>
      <c r="Y60" s="201">
        <f t="shared" si="26"/>
        <v>0</v>
      </c>
    </row>
    <row r="61" spans="1:25" ht="16.5" customHeight="1" thickBot="1" x14ac:dyDescent="0.3">
      <c r="A61" s="795" t="s">
        <v>90</v>
      </c>
      <c r="B61" s="796"/>
      <c r="C61" s="796"/>
      <c r="D61" s="796"/>
      <c r="E61" s="796"/>
      <c r="F61" s="796"/>
      <c r="G61" s="533">
        <f t="shared" ref="G61:Y61" si="27">SUM(G23,G51,G57,G60)</f>
        <v>169</v>
      </c>
      <c r="H61" s="534">
        <f t="shared" si="27"/>
        <v>5070</v>
      </c>
      <c r="I61" s="535">
        <f t="shared" si="27"/>
        <v>2254</v>
      </c>
      <c r="J61" s="535">
        <f t="shared" si="27"/>
        <v>830</v>
      </c>
      <c r="K61" s="535">
        <f t="shared" si="27"/>
        <v>45</v>
      </c>
      <c r="L61" s="535">
        <f t="shared" si="27"/>
        <v>1379</v>
      </c>
      <c r="M61" s="536">
        <f t="shared" si="27"/>
        <v>2816</v>
      </c>
      <c r="N61" s="534">
        <f t="shared" si="27"/>
        <v>17</v>
      </c>
      <c r="O61" s="535">
        <f t="shared" si="27"/>
        <v>14</v>
      </c>
      <c r="P61" s="536">
        <f t="shared" si="27"/>
        <v>14</v>
      </c>
      <c r="Q61" s="534">
        <f t="shared" si="27"/>
        <v>15</v>
      </c>
      <c r="R61" s="535">
        <f t="shared" si="27"/>
        <v>10</v>
      </c>
      <c r="S61" s="537">
        <f t="shared" si="27"/>
        <v>16</v>
      </c>
      <c r="T61" s="538">
        <f t="shared" si="27"/>
        <v>18</v>
      </c>
      <c r="U61" s="535">
        <f t="shared" si="27"/>
        <v>10</v>
      </c>
      <c r="V61" s="536">
        <f t="shared" si="27"/>
        <v>14</v>
      </c>
      <c r="W61" s="534">
        <f t="shared" si="27"/>
        <v>14</v>
      </c>
      <c r="X61" s="535">
        <f t="shared" si="27"/>
        <v>8</v>
      </c>
      <c r="Y61" s="537">
        <f t="shared" si="27"/>
        <v>8</v>
      </c>
    </row>
    <row r="62" spans="1:25" ht="16.5" customHeight="1" thickBot="1" x14ac:dyDescent="0.3">
      <c r="A62" s="797" t="s">
        <v>91</v>
      </c>
      <c r="B62" s="798"/>
      <c r="C62" s="798"/>
      <c r="D62" s="798"/>
      <c r="E62" s="798"/>
      <c r="F62" s="798"/>
      <c r="G62" s="798"/>
      <c r="H62" s="798"/>
      <c r="I62" s="798"/>
      <c r="J62" s="798"/>
      <c r="K62" s="798"/>
      <c r="L62" s="798"/>
      <c r="M62" s="798"/>
      <c r="N62" s="799"/>
      <c r="O62" s="799"/>
      <c r="P62" s="799"/>
      <c r="Q62" s="799"/>
      <c r="R62" s="799"/>
      <c r="S62" s="799"/>
      <c r="T62" s="799"/>
      <c r="U62" s="799"/>
      <c r="V62" s="799"/>
      <c r="W62" s="799"/>
      <c r="X62" s="799"/>
      <c r="Y62" s="800"/>
    </row>
    <row r="63" spans="1:25" ht="16.5" customHeight="1" thickBot="1" x14ac:dyDescent="0.3">
      <c r="A63" s="751" t="s">
        <v>92</v>
      </c>
      <c r="B63" s="752"/>
      <c r="C63" s="753"/>
      <c r="D63" s="753"/>
      <c r="E63" s="753"/>
      <c r="F63" s="753"/>
      <c r="G63" s="752"/>
      <c r="H63" s="753"/>
      <c r="I63" s="753"/>
      <c r="J63" s="753"/>
      <c r="K63" s="753"/>
      <c r="L63" s="753"/>
      <c r="M63" s="753"/>
      <c r="N63" s="753"/>
      <c r="O63" s="753"/>
      <c r="P63" s="753"/>
      <c r="Q63" s="753"/>
      <c r="R63" s="753"/>
      <c r="S63" s="753"/>
      <c r="T63" s="753"/>
      <c r="U63" s="753"/>
      <c r="V63" s="753"/>
      <c r="W63" s="753"/>
      <c r="X63" s="754"/>
      <c r="Y63" s="755"/>
    </row>
    <row r="64" spans="1:25" ht="15.75" customHeight="1" thickBot="1" x14ac:dyDescent="0.3">
      <c r="A64" s="756" t="s">
        <v>93</v>
      </c>
      <c r="B64" s="376" t="s">
        <v>34</v>
      </c>
      <c r="C64" s="760"/>
      <c r="D64" s="729">
        <v>3</v>
      </c>
      <c r="E64" s="729"/>
      <c r="F64" s="784"/>
      <c r="G64" s="788">
        <v>3</v>
      </c>
      <c r="H64" s="422">
        <f>G64*30</f>
        <v>90</v>
      </c>
      <c r="I64" s="423">
        <f t="shared" ref="I64:I78" si="28">SUM(J64+K64+L64)</f>
        <v>45</v>
      </c>
      <c r="J64" s="424"/>
      <c r="K64" s="424"/>
      <c r="L64" s="424">
        <v>45</v>
      </c>
      <c r="M64" s="425">
        <f t="shared" ref="M64" si="29">H64-I64</f>
        <v>45</v>
      </c>
      <c r="N64" s="780"/>
      <c r="O64" s="776"/>
      <c r="P64" s="764"/>
      <c r="Q64" s="780">
        <v>3</v>
      </c>
      <c r="R64" s="776"/>
      <c r="S64" s="768"/>
      <c r="T64" s="772"/>
      <c r="U64" s="776"/>
      <c r="V64" s="764"/>
      <c r="W64" s="780"/>
      <c r="X64" s="776"/>
      <c r="Y64" s="764"/>
    </row>
    <row r="65" spans="1:25" ht="15.75" customHeight="1" thickBot="1" x14ac:dyDescent="0.3">
      <c r="A65" s="757"/>
      <c r="B65" s="376" t="s">
        <v>94</v>
      </c>
      <c r="C65" s="761"/>
      <c r="D65" s="730"/>
      <c r="E65" s="730"/>
      <c r="F65" s="785"/>
      <c r="G65" s="789"/>
      <c r="H65" s="215">
        <f>G64*30</f>
        <v>90</v>
      </c>
      <c r="I65" s="32">
        <f t="shared" si="28"/>
        <v>45</v>
      </c>
      <c r="J65" s="447">
        <v>30</v>
      </c>
      <c r="K65" s="447">
        <v>15</v>
      </c>
      <c r="L65" s="447"/>
      <c r="M65" s="216">
        <f t="shared" ref="M65" si="30">H65-I65</f>
        <v>45</v>
      </c>
      <c r="N65" s="781"/>
      <c r="O65" s="777"/>
      <c r="P65" s="765"/>
      <c r="Q65" s="781"/>
      <c r="R65" s="777"/>
      <c r="S65" s="769"/>
      <c r="T65" s="773"/>
      <c r="U65" s="777"/>
      <c r="V65" s="765"/>
      <c r="W65" s="781"/>
      <c r="X65" s="777"/>
      <c r="Y65" s="765"/>
    </row>
    <row r="66" spans="1:25" ht="15.75" customHeight="1" thickBot="1" x14ac:dyDescent="0.3">
      <c r="A66" s="758"/>
      <c r="B66" s="376" t="s">
        <v>95</v>
      </c>
      <c r="C66" s="762"/>
      <c r="D66" s="731"/>
      <c r="E66" s="731"/>
      <c r="F66" s="786"/>
      <c r="G66" s="789"/>
      <c r="H66" s="215">
        <f>G64*30</f>
        <v>90</v>
      </c>
      <c r="I66" s="32">
        <f t="shared" si="28"/>
        <v>45</v>
      </c>
      <c r="J66" s="447">
        <v>15</v>
      </c>
      <c r="K66" s="447"/>
      <c r="L66" s="447">
        <v>30</v>
      </c>
      <c r="M66" s="216">
        <f t="shared" ref="M66" si="31">H66-I66</f>
        <v>45</v>
      </c>
      <c r="N66" s="782"/>
      <c r="O66" s="778"/>
      <c r="P66" s="766"/>
      <c r="Q66" s="782"/>
      <c r="R66" s="778"/>
      <c r="S66" s="770"/>
      <c r="T66" s="774"/>
      <c r="U66" s="778"/>
      <c r="V66" s="766"/>
      <c r="W66" s="782"/>
      <c r="X66" s="778"/>
      <c r="Y66" s="766"/>
    </row>
    <row r="67" spans="1:25" ht="15.75" customHeight="1" thickBot="1" x14ac:dyDescent="0.3">
      <c r="A67" s="758"/>
      <c r="B67" s="376" t="s">
        <v>100</v>
      </c>
      <c r="C67" s="762"/>
      <c r="D67" s="731"/>
      <c r="E67" s="731"/>
      <c r="F67" s="786"/>
      <c r="G67" s="789"/>
      <c r="H67" s="215">
        <f>G64*30</f>
        <v>90</v>
      </c>
      <c r="I67" s="32">
        <f t="shared" si="28"/>
        <v>45</v>
      </c>
      <c r="J67" s="447">
        <v>15</v>
      </c>
      <c r="K67" s="447"/>
      <c r="L67" s="447">
        <v>30</v>
      </c>
      <c r="M67" s="216">
        <f t="shared" ref="M67" si="32">H67-I67</f>
        <v>45</v>
      </c>
      <c r="N67" s="782"/>
      <c r="O67" s="778"/>
      <c r="P67" s="766"/>
      <c r="Q67" s="782"/>
      <c r="R67" s="778"/>
      <c r="S67" s="770"/>
      <c r="T67" s="774"/>
      <c r="U67" s="778"/>
      <c r="V67" s="766"/>
      <c r="W67" s="782"/>
      <c r="X67" s="778"/>
      <c r="Y67" s="766"/>
    </row>
    <row r="68" spans="1:25" ht="15.75" customHeight="1" thickBot="1" x14ac:dyDescent="0.3">
      <c r="A68" s="759"/>
      <c r="B68" s="376" t="s">
        <v>251</v>
      </c>
      <c r="C68" s="763"/>
      <c r="D68" s="732"/>
      <c r="E68" s="732"/>
      <c r="F68" s="787"/>
      <c r="G68" s="790"/>
      <c r="H68" s="426">
        <f>G64*30</f>
        <v>90</v>
      </c>
      <c r="I68" s="427">
        <f t="shared" si="28"/>
        <v>0</v>
      </c>
      <c r="J68" s="448"/>
      <c r="K68" s="448"/>
      <c r="L68" s="448"/>
      <c r="M68" s="428"/>
      <c r="N68" s="783"/>
      <c r="O68" s="779"/>
      <c r="P68" s="767"/>
      <c r="Q68" s="783"/>
      <c r="R68" s="779"/>
      <c r="S68" s="771"/>
      <c r="T68" s="775"/>
      <c r="U68" s="779"/>
      <c r="V68" s="767"/>
      <c r="W68" s="783"/>
      <c r="X68" s="779"/>
      <c r="Y68" s="767"/>
    </row>
    <row r="69" spans="1:25" ht="15.75" customHeight="1" thickBot="1" x14ac:dyDescent="0.3">
      <c r="A69" s="756" t="s">
        <v>96</v>
      </c>
      <c r="B69" s="376" t="s">
        <v>34</v>
      </c>
      <c r="C69" s="760"/>
      <c r="D69" s="729" t="s">
        <v>24</v>
      </c>
      <c r="E69" s="729"/>
      <c r="F69" s="784"/>
      <c r="G69" s="788">
        <v>3</v>
      </c>
      <c r="H69" s="422">
        <f>G69*30</f>
        <v>90</v>
      </c>
      <c r="I69" s="423">
        <f t="shared" si="28"/>
        <v>36</v>
      </c>
      <c r="J69" s="424"/>
      <c r="K69" s="424"/>
      <c r="L69" s="424">
        <v>36</v>
      </c>
      <c r="M69" s="425">
        <f t="shared" ref="M69:M72" si="33">H69-I69</f>
        <v>54</v>
      </c>
      <c r="N69" s="780"/>
      <c r="O69" s="776"/>
      <c r="P69" s="764"/>
      <c r="Q69" s="780"/>
      <c r="R69" s="776">
        <v>4</v>
      </c>
      <c r="S69" s="768"/>
      <c r="T69" s="772"/>
      <c r="U69" s="776"/>
      <c r="V69" s="764"/>
      <c r="W69" s="780"/>
      <c r="X69" s="776"/>
      <c r="Y69" s="764"/>
    </row>
    <row r="70" spans="1:25" ht="15.75" customHeight="1" thickBot="1" x14ac:dyDescent="0.3">
      <c r="A70" s="808"/>
      <c r="B70" s="376" t="s">
        <v>253</v>
      </c>
      <c r="C70" s="809"/>
      <c r="D70" s="806"/>
      <c r="E70" s="806"/>
      <c r="F70" s="807"/>
      <c r="G70" s="789"/>
      <c r="H70" s="215">
        <f>G69*30</f>
        <v>90</v>
      </c>
      <c r="I70" s="32">
        <f t="shared" si="28"/>
        <v>36</v>
      </c>
      <c r="J70" s="447">
        <v>18</v>
      </c>
      <c r="K70" s="447"/>
      <c r="L70" s="447">
        <v>18</v>
      </c>
      <c r="M70" s="216">
        <f t="shared" ref="M70" si="34">H70-I70</f>
        <v>54</v>
      </c>
      <c r="N70" s="801"/>
      <c r="O70" s="802"/>
      <c r="P70" s="805"/>
      <c r="Q70" s="801"/>
      <c r="R70" s="802"/>
      <c r="S70" s="803"/>
      <c r="T70" s="804"/>
      <c r="U70" s="802"/>
      <c r="V70" s="805"/>
      <c r="W70" s="801"/>
      <c r="X70" s="802"/>
      <c r="Y70" s="805"/>
    </row>
    <row r="71" spans="1:25" ht="15.75" customHeight="1" thickBot="1" x14ac:dyDescent="0.3">
      <c r="A71" s="808"/>
      <c r="B71" s="376" t="s">
        <v>97</v>
      </c>
      <c r="C71" s="809"/>
      <c r="D71" s="806"/>
      <c r="E71" s="806"/>
      <c r="F71" s="807"/>
      <c r="G71" s="789"/>
      <c r="H71" s="215">
        <f>G69*30</f>
        <v>90</v>
      </c>
      <c r="I71" s="32">
        <f t="shared" si="28"/>
        <v>36</v>
      </c>
      <c r="J71" s="447">
        <v>18</v>
      </c>
      <c r="K71" s="447"/>
      <c r="L71" s="447">
        <v>18</v>
      </c>
      <c r="M71" s="216">
        <f t="shared" si="33"/>
        <v>54</v>
      </c>
      <c r="N71" s="801"/>
      <c r="O71" s="802"/>
      <c r="P71" s="805"/>
      <c r="Q71" s="801"/>
      <c r="R71" s="802"/>
      <c r="S71" s="803"/>
      <c r="T71" s="804"/>
      <c r="U71" s="802"/>
      <c r="V71" s="805"/>
      <c r="W71" s="801"/>
      <c r="X71" s="802"/>
      <c r="Y71" s="805"/>
    </row>
    <row r="72" spans="1:25" ht="15.75" customHeight="1" thickBot="1" x14ac:dyDescent="0.3">
      <c r="A72" s="757"/>
      <c r="B72" s="376" t="s">
        <v>98</v>
      </c>
      <c r="C72" s="761"/>
      <c r="D72" s="730"/>
      <c r="E72" s="730"/>
      <c r="F72" s="785"/>
      <c r="G72" s="789"/>
      <c r="H72" s="215">
        <f>G69*30</f>
        <v>90</v>
      </c>
      <c r="I72" s="32">
        <f t="shared" si="28"/>
        <v>36</v>
      </c>
      <c r="J72" s="447">
        <v>18</v>
      </c>
      <c r="K72" s="447"/>
      <c r="L72" s="447">
        <v>18</v>
      </c>
      <c r="M72" s="216">
        <f t="shared" si="33"/>
        <v>54</v>
      </c>
      <c r="N72" s="781"/>
      <c r="O72" s="777"/>
      <c r="P72" s="765"/>
      <c r="Q72" s="781"/>
      <c r="R72" s="777"/>
      <c r="S72" s="769"/>
      <c r="T72" s="773"/>
      <c r="U72" s="777"/>
      <c r="V72" s="765"/>
      <c r="W72" s="781"/>
      <c r="X72" s="777"/>
      <c r="Y72" s="765"/>
    </row>
    <row r="73" spans="1:25" ht="15.75" customHeight="1" thickBot="1" x14ac:dyDescent="0.3">
      <c r="A73" s="759"/>
      <c r="B73" s="376" t="s">
        <v>251</v>
      </c>
      <c r="C73" s="763"/>
      <c r="D73" s="732"/>
      <c r="E73" s="732"/>
      <c r="F73" s="787"/>
      <c r="G73" s="790"/>
      <c r="H73" s="426">
        <f>G69*30</f>
        <v>90</v>
      </c>
      <c r="I73" s="427">
        <f t="shared" si="28"/>
        <v>0</v>
      </c>
      <c r="J73" s="448"/>
      <c r="K73" s="448"/>
      <c r="L73" s="448"/>
      <c r="M73" s="428"/>
      <c r="N73" s="783"/>
      <c r="O73" s="779"/>
      <c r="P73" s="767"/>
      <c r="Q73" s="783"/>
      <c r="R73" s="779"/>
      <c r="S73" s="771"/>
      <c r="T73" s="775"/>
      <c r="U73" s="779"/>
      <c r="V73" s="767"/>
      <c r="W73" s="783"/>
      <c r="X73" s="779"/>
      <c r="Y73" s="767"/>
    </row>
    <row r="74" spans="1:25" ht="15.75" customHeight="1" thickBot="1" x14ac:dyDescent="0.3">
      <c r="A74" s="756" t="s">
        <v>99</v>
      </c>
      <c r="B74" s="376" t="s">
        <v>34</v>
      </c>
      <c r="C74" s="760"/>
      <c r="D74" s="729" t="s">
        <v>26</v>
      </c>
      <c r="E74" s="729"/>
      <c r="F74" s="784"/>
      <c r="G74" s="788">
        <v>3</v>
      </c>
      <c r="H74" s="422">
        <f>G74*30</f>
        <v>90</v>
      </c>
      <c r="I74" s="423">
        <f t="shared" si="28"/>
        <v>36</v>
      </c>
      <c r="J74" s="424"/>
      <c r="K74" s="424"/>
      <c r="L74" s="424">
        <v>36</v>
      </c>
      <c r="M74" s="425">
        <f t="shared" ref="M74:M77" si="35">H74-I74</f>
        <v>54</v>
      </c>
      <c r="N74" s="780"/>
      <c r="O74" s="776"/>
      <c r="P74" s="764"/>
      <c r="Q74" s="780"/>
      <c r="R74" s="776"/>
      <c r="S74" s="768"/>
      <c r="T74" s="772"/>
      <c r="U74" s="776">
        <v>4</v>
      </c>
      <c r="V74" s="764"/>
      <c r="W74" s="780"/>
      <c r="X74" s="776"/>
      <c r="Y74" s="764"/>
    </row>
    <row r="75" spans="1:25" ht="15.75" customHeight="1" thickBot="1" x14ac:dyDescent="0.3">
      <c r="A75" s="808"/>
      <c r="B75" s="376" t="s">
        <v>254</v>
      </c>
      <c r="C75" s="809"/>
      <c r="D75" s="806"/>
      <c r="E75" s="806"/>
      <c r="F75" s="807"/>
      <c r="G75" s="789"/>
      <c r="H75" s="215">
        <f>G74*30</f>
        <v>90</v>
      </c>
      <c r="I75" s="32">
        <f t="shared" si="28"/>
        <v>36</v>
      </c>
      <c r="J75" s="447">
        <v>18</v>
      </c>
      <c r="K75" s="447"/>
      <c r="L75" s="447">
        <v>18</v>
      </c>
      <c r="M75" s="216">
        <f t="shared" ref="M75" si="36">H75-I75</f>
        <v>54</v>
      </c>
      <c r="N75" s="801"/>
      <c r="O75" s="802"/>
      <c r="P75" s="805"/>
      <c r="Q75" s="801"/>
      <c r="R75" s="802"/>
      <c r="S75" s="803"/>
      <c r="T75" s="804"/>
      <c r="U75" s="802"/>
      <c r="V75" s="805"/>
      <c r="W75" s="801"/>
      <c r="X75" s="802"/>
      <c r="Y75" s="805"/>
    </row>
    <row r="76" spans="1:25" ht="15.75" customHeight="1" thickBot="1" x14ac:dyDescent="0.3">
      <c r="A76" s="808"/>
      <c r="B76" s="376" t="s">
        <v>101</v>
      </c>
      <c r="C76" s="809"/>
      <c r="D76" s="806"/>
      <c r="E76" s="806"/>
      <c r="F76" s="807"/>
      <c r="G76" s="789"/>
      <c r="H76" s="215">
        <f>G74*30</f>
        <v>90</v>
      </c>
      <c r="I76" s="32">
        <f t="shared" si="28"/>
        <v>36</v>
      </c>
      <c r="J76" s="447">
        <v>18</v>
      </c>
      <c r="K76" s="447"/>
      <c r="L76" s="447">
        <v>18</v>
      </c>
      <c r="M76" s="216">
        <f t="shared" si="35"/>
        <v>54</v>
      </c>
      <c r="N76" s="801"/>
      <c r="O76" s="802"/>
      <c r="P76" s="805"/>
      <c r="Q76" s="801"/>
      <c r="R76" s="802"/>
      <c r="S76" s="803"/>
      <c r="T76" s="804"/>
      <c r="U76" s="802"/>
      <c r="V76" s="805"/>
      <c r="W76" s="801"/>
      <c r="X76" s="802"/>
      <c r="Y76" s="805"/>
    </row>
    <row r="77" spans="1:25" ht="15.75" customHeight="1" thickBot="1" x14ac:dyDescent="0.3">
      <c r="A77" s="757"/>
      <c r="B77" s="376" t="s">
        <v>100</v>
      </c>
      <c r="C77" s="761"/>
      <c r="D77" s="730"/>
      <c r="E77" s="730"/>
      <c r="F77" s="785"/>
      <c r="G77" s="789"/>
      <c r="H77" s="215">
        <f>G74*30</f>
        <v>90</v>
      </c>
      <c r="I77" s="32">
        <f t="shared" si="28"/>
        <v>36</v>
      </c>
      <c r="J77" s="447">
        <v>18</v>
      </c>
      <c r="K77" s="447"/>
      <c r="L77" s="447">
        <v>18</v>
      </c>
      <c r="M77" s="216">
        <f t="shared" si="35"/>
        <v>54</v>
      </c>
      <c r="N77" s="781"/>
      <c r="O77" s="777"/>
      <c r="P77" s="765"/>
      <c r="Q77" s="781"/>
      <c r="R77" s="777"/>
      <c r="S77" s="769"/>
      <c r="T77" s="773"/>
      <c r="U77" s="777"/>
      <c r="V77" s="765"/>
      <c r="W77" s="781"/>
      <c r="X77" s="777"/>
      <c r="Y77" s="765"/>
    </row>
    <row r="78" spans="1:25" ht="15.75" customHeight="1" thickBot="1" x14ac:dyDescent="0.3">
      <c r="A78" s="759"/>
      <c r="B78" s="376" t="s">
        <v>251</v>
      </c>
      <c r="C78" s="763"/>
      <c r="D78" s="732"/>
      <c r="E78" s="732"/>
      <c r="F78" s="787"/>
      <c r="G78" s="790"/>
      <c r="H78" s="229">
        <f>G74*30</f>
        <v>90</v>
      </c>
      <c r="I78" s="473">
        <f t="shared" si="28"/>
        <v>0</v>
      </c>
      <c r="J78" s="230"/>
      <c r="K78" s="230"/>
      <c r="L78" s="230"/>
      <c r="M78" s="231"/>
      <c r="N78" s="783"/>
      <c r="O78" s="779"/>
      <c r="P78" s="767"/>
      <c r="Q78" s="783"/>
      <c r="R78" s="779"/>
      <c r="S78" s="771"/>
      <c r="T78" s="775"/>
      <c r="U78" s="779"/>
      <c r="V78" s="767"/>
      <c r="W78" s="783"/>
      <c r="X78" s="779"/>
      <c r="Y78" s="767"/>
    </row>
    <row r="79" spans="1:25" ht="16.5" customHeight="1" thickBot="1" x14ac:dyDescent="0.3">
      <c r="A79" s="727" t="s">
        <v>102</v>
      </c>
      <c r="B79" s="728"/>
      <c r="C79" s="720"/>
      <c r="D79" s="720"/>
      <c r="E79" s="720"/>
      <c r="F79" s="721"/>
      <c r="G79" s="61">
        <f>SUM(G64:G78)</f>
        <v>9</v>
      </c>
      <c r="H79" s="474">
        <f>SUM(H65,H70,H75)</f>
        <v>270</v>
      </c>
      <c r="I79" s="475">
        <f t="shared" ref="I79:M79" si="37">SUM(I65,I70,I75)</f>
        <v>117</v>
      </c>
      <c r="J79" s="475">
        <f t="shared" si="37"/>
        <v>66</v>
      </c>
      <c r="K79" s="475">
        <f t="shared" si="37"/>
        <v>15</v>
      </c>
      <c r="L79" s="475">
        <f t="shared" si="37"/>
        <v>36</v>
      </c>
      <c r="M79" s="476">
        <f t="shared" si="37"/>
        <v>153</v>
      </c>
      <c r="N79" s="101">
        <f t="shared" ref="N79:Y79" si="38">SUM(N64:N78)</f>
        <v>0</v>
      </c>
      <c r="O79" s="90">
        <f t="shared" si="38"/>
        <v>0</v>
      </c>
      <c r="P79" s="99">
        <f t="shared" si="38"/>
        <v>0</v>
      </c>
      <c r="Q79" s="98">
        <f t="shared" si="38"/>
        <v>3</v>
      </c>
      <c r="R79" s="90">
        <f t="shared" si="38"/>
        <v>4</v>
      </c>
      <c r="S79" s="100">
        <f t="shared" si="38"/>
        <v>0</v>
      </c>
      <c r="T79" s="101">
        <f t="shared" si="38"/>
        <v>0</v>
      </c>
      <c r="U79" s="90">
        <f t="shared" si="38"/>
        <v>4</v>
      </c>
      <c r="V79" s="99">
        <f t="shared" si="38"/>
        <v>0</v>
      </c>
      <c r="W79" s="98">
        <f t="shared" si="38"/>
        <v>0</v>
      </c>
      <c r="X79" s="90">
        <f t="shared" si="38"/>
        <v>0</v>
      </c>
      <c r="Y79" s="100">
        <f t="shared" si="38"/>
        <v>0</v>
      </c>
    </row>
    <row r="80" spans="1:25" ht="16.5" customHeight="1" thickBot="1" x14ac:dyDescent="0.3">
      <c r="A80" s="810" t="s">
        <v>103</v>
      </c>
      <c r="B80" s="752"/>
      <c r="C80" s="752"/>
      <c r="D80" s="752"/>
      <c r="E80" s="752"/>
      <c r="F80" s="752"/>
      <c r="G80" s="752"/>
      <c r="H80" s="811"/>
      <c r="I80" s="811"/>
      <c r="J80" s="811"/>
      <c r="K80" s="811"/>
      <c r="L80" s="811"/>
      <c r="M80" s="811"/>
      <c r="N80" s="812"/>
      <c r="O80" s="812"/>
      <c r="P80" s="812"/>
      <c r="Q80" s="812"/>
      <c r="R80" s="812"/>
      <c r="S80" s="812"/>
      <c r="T80" s="812"/>
      <c r="U80" s="812"/>
      <c r="V80" s="812"/>
      <c r="W80" s="812"/>
      <c r="X80" s="813"/>
      <c r="Y80" s="814"/>
    </row>
    <row r="81" spans="1:25" ht="15" customHeight="1" x14ac:dyDescent="0.25">
      <c r="A81" s="203" t="s">
        <v>104</v>
      </c>
      <c r="B81" s="204" t="s">
        <v>232</v>
      </c>
      <c r="C81" s="432"/>
      <c r="D81" s="429"/>
      <c r="E81" s="429"/>
      <c r="F81" s="205"/>
      <c r="G81" s="112">
        <f>SUM(G82+G83+G84+G85+G86+G87+G88+G89)</f>
        <v>26</v>
      </c>
      <c r="H81" s="14">
        <f t="shared" ref="H81:H112" si="39">G81*30</f>
        <v>780</v>
      </c>
      <c r="I81" s="15">
        <f t="shared" ref="I81:I89" si="40">SUM(J81+K81+L81)</f>
        <v>524</v>
      </c>
      <c r="J81" s="113"/>
      <c r="K81" s="113"/>
      <c r="L81" s="113">
        <f>SUM(L82+L83+L84+L85+L86+L87+L88+L89)</f>
        <v>524</v>
      </c>
      <c r="M81" s="17">
        <f t="shared" ref="M81:M89" si="41">H81-I81</f>
        <v>256</v>
      </c>
      <c r="N81" s="206"/>
      <c r="O81" s="207"/>
      <c r="P81" s="208"/>
      <c r="Q81" s="209"/>
      <c r="R81" s="210"/>
      <c r="S81" s="211"/>
      <c r="T81" s="206"/>
      <c r="U81" s="444"/>
      <c r="V81" s="438"/>
      <c r="W81" s="441"/>
      <c r="X81" s="444"/>
      <c r="Y81" s="435"/>
    </row>
    <row r="82" spans="1:25" ht="15" customHeight="1" x14ac:dyDescent="0.25">
      <c r="A82" s="212" t="s">
        <v>105</v>
      </c>
      <c r="B82" s="121" t="s">
        <v>232</v>
      </c>
      <c r="C82" s="433"/>
      <c r="D82" s="430">
        <v>1</v>
      </c>
      <c r="E82" s="430"/>
      <c r="F82" s="213"/>
      <c r="G82" s="214">
        <v>3</v>
      </c>
      <c r="H82" s="215">
        <f t="shared" si="39"/>
        <v>90</v>
      </c>
      <c r="I82" s="32">
        <f t="shared" si="40"/>
        <v>60</v>
      </c>
      <c r="J82" s="447"/>
      <c r="K82" s="447"/>
      <c r="L82" s="447">
        <v>60</v>
      </c>
      <c r="M82" s="216">
        <f t="shared" si="41"/>
        <v>30</v>
      </c>
      <c r="N82" s="217">
        <v>4</v>
      </c>
      <c r="O82" s="218"/>
      <c r="P82" s="219"/>
      <c r="Q82" s="220"/>
      <c r="R82" s="221"/>
      <c r="S82" s="222"/>
      <c r="T82" s="217"/>
      <c r="U82" s="445"/>
      <c r="V82" s="439"/>
      <c r="W82" s="442"/>
      <c r="X82" s="445"/>
      <c r="Y82" s="436"/>
    </row>
    <row r="83" spans="1:25" ht="15" customHeight="1" x14ac:dyDescent="0.25">
      <c r="A83" s="212" t="s">
        <v>106</v>
      </c>
      <c r="B83" s="121" t="s">
        <v>232</v>
      </c>
      <c r="C83" s="433"/>
      <c r="D83" s="430" t="s">
        <v>23</v>
      </c>
      <c r="E83" s="430"/>
      <c r="F83" s="213"/>
      <c r="G83" s="214">
        <v>3.5</v>
      </c>
      <c r="H83" s="215">
        <f t="shared" si="39"/>
        <v>105</v>
      </c>
      <c r="I83" s="32">
        <f t="shared" si="40"/>
        <v>72</v>
      </c>
      <c r="J83" s="447"/>
      <c r="K83" s="447"/>
      <c r="L83" s="447">
        <v>72</v>
      </c>
      <c r="M83" s="216">
        <f t="shared" si="41"/>
        <v>33</v>
      </c>
      <c r="N83" s="217"/>
      <c r="O83" s="218">
        <v>4</v>
      </c>
      <c r="P83" s="223">
        <v>4</v>
      </c>
      <c r="Q83" s="220"/>
      <c r="R83" s="221"/>
      <c r="S83" s="222"/>
      <c r="T83" s="217"/>
      <c r="U83" s="445"/>
      <c r="V83" s="439"/>
      <c r="W83" s="442"/>
      <c r="X83" s="445"/>
      <c r="Y83" s="436"/>
    </row>
    <row r="84" spans="1:25" ht="15" customHeight="1" x14ac:dyDescent="0.25">
      <c r="A84" s="212" t="s">
        <v>107</v>
      </c>
      <c r="B84" s="121" t="s">
        <v>232</v>
      </c>
      <c r="C84" s="433"/>
      <c r="D84" s="430">
        <v>3</v>
      </c>
      <c r="E84" s="430"/>
      <c r="F84" s="213"/>
      <c r="G84" s="214">
        <v>3</v>
      </c>
      <c r="H84" s="215">
        <f t="shared" si="39"/>
        <v>90</v>
      </c>
      <c r="I84" s="32">
        <f t="shared" si="40"/>
        <v>60</v>
      </c>
      <c r="J84" s="447"/>
      <c r="K84" s="447"/>
      <c r="L84" s="447">
        <v>60</v>
      </c>
      <c r="M84" s="216">
        <f t="shared" si="41"/>
        <v>30</v>
      </c>
      <c r="N84" s="217"/>
      <c r="O84" s="218"/>
      <c r="P84" s="219"/>
      <c r="Q84" s="224">
        <v>4</v>
      </c>
      <c r="R84" s="221"/>
      <c r="S84" s="222"/>
      <c r="T84" s="217"/>
      <c r="U84" s="445"/>
      <c r="V84" s="439"/>
      <c r="W84" s="442"/>
      <c r="X84" s="445"/>
      <c r="Y84" s="436"/>
    </row>
    <row r="85" spans="1:25" ht="15" customHeight="1" x14ac:dyDescent="0.25">
      <c r="A85" s="212" t="s">
        <v>108</v>
      </c>
      <c r="B85" s="121" t="s">
        <v>232</v>
      </c>
      <c r="C85" s="433"/>
      <c r="D85" s="430" t="s">
        <v>25</v>
      </c>
      <c r="E85" s="430"/>
      <c r="F85" s="213"/>
      <c r="G85" s="214">
        <v>3.5</v>
      </c>
      <c r="H85" s="215">
        <f t="shared" si="39"/>
        <v>105</v>
      </c>
      <c r="I85" s="32">
        <f t="shared" si="40"/>
        <v>72</v>
      </c>
      <c r="J85" s="447"/>
      <c r="K85" s="447"/>
      <c r="L85" s="447">
        <v>72</v>
      </c>
      <c r="M85" s="216">
        <f t="shared" si="41"/>
        <v>33</v>
      </c>
      <c r="N85" s="217"/>
      <c r="O85" s="218"/>
      <c r="P85" s="223"/>
      <c r="Q85" s="220"/>
      <c r="R85" s="218">
        <v>4</v>
      </c>
      <c r="S85" s="225">
        <v>4</v>
      </c>
      <c r="T85" s="217"/>
      <c r="U85" s="445"/>
      <c r="V85" s="439"/>
      <c r="W85" s="442"/>
      <c r="X85" s="445"/>
      <c r="Y85" s="436"/>
    </row>
    <row r="86" spans="1:25" ht="15" customHeight="1" x14ac:dyDescent="0.25">
      <c r="A86" s="212" t="s">
        <v>109</v>
      </c>
      <c r="B86" s="121" t="s">
        <v>232</v>
      </c>
      <c r="C86" s="433"/>
      <c r="D86" s="430">
        <v>5</v>
      </c>
      <c r="E86" s="430"/>
      <c r="F86" s="213"/>
      <c r="G86" s="214">
        <v>3</v>
      </c>
      <c r="H86" s="215">
        <f t="shared" si="39"/>
        <v>90</v>
      </c>
      <c r="I86" s="32">
        <f t="shared" si="40"/>
        <v>60</v>
      </c>
      <c r="J86" s="447"/>
      <c r="K86" s="447"/>
      <c r="L86" s="447">
        <v>60</v>
      </c>
      <c r="M86" s="216">
        <f t="shared" si="41"/>
        <v>30</v>
      </c>
      <c r="N86" s="217"/>
      <c r="O86" s="218"/>
      <c r="P86" s="219"/>
      <c r="Q86" s="220"/>
      <c r="R86" s="221"/>
      <c r="S86" s="222"/>
      <c r="T86" s="217">
        <v>4</v>
      </c>
      <c r="U86" s="445"/>
      <c r="V86" s="439"/>
      <c r="W86" s="442"/>
      <c r="X86" s="445"/>
      <c r="Y86" s="436"/>
    </row>
    <row r="87" spans="1:25" ht="15" customHeight="1" x14ac:dyDescent="0.25">
      <c r="A87" s="212" t="s">
        <v>110</v>
      </c>
      <c r="B87" s="121" t="s">
        <v>232</v>
      </c>
      <c r="C87" s="433"/>
      <c r="D87" s="430" t="s">
        <v>27</v>
      </c>
      <c r="E87" s="430"/>
      <c r="F87" s="213"/>
      <c r="G87" s="214">
        <v>3.5</v>
      </c>
      <c r="H87" s="215">
        <f t="shared" si="39"/>
        <v>105</v>
      </c>
      <c r="I87" s="32">
        <f t="shared" si="40"/>
        <v>72</v>
      </c>
      <c r="J87" s="447"/>
      <c r="K87" s="447"/>
      <c r="L87" s="447">
        <v>72</v>
      </c>
      <c r="M87" s="216">
        <f t="shared" si="41"/>
        <v>33</v>
      </c>
      <c r="N87" s="217"/>
      <c r="O87" s="218"/>
      <c r="P87" s="223"/>
      <c r="Q87" s="220"/>
      <c r="R87" s="221"/>
      <c r="S87" s="222"/>
      <c r="T87" s="217"/>
      <c r="U87" s="445">
        <v>4</v>
      </c>
      <c r="V87" s="439">
        <v>4</v>
      </c>
      <c r="W87" s="442"/>
      <c r="X87" s="445"/>
      <c r="Y87" s="436"/>
    </row>
    <row r="88" spans="1:25" ht="15" customHeight="1" x14ac:dyDescent="0.25">
      <c r="A88" s="212" t="s">
        <v>111</v>
      </c>
      <c r="B88" s="121" t="s">
        <v>232</v>
      </c>
      <c r="C88" s="433"/>
      <c r="D88" s="430">
        <v>7</v>
      </c>
      <c r="E88" s="430"/>
      <c r="F88" s="213"/>
      <c r="G88" s="214">
        <v>3</v>
      </c>
      <c r="H88" s="215">
        <f t="shared" si="39"/>
        <v>90</v>
      </c>
      <c r="I88" s="32">
        <f t="shared" si="40"/>
        <v>60</v>
      </c>
      <c r="J88" s="447"/>
      <c r="K88" s="447"/>
      <c r="L88" s="447">
        <v>60</v>
      </c>
      <c r="M88" s="216">
        <f t="shared" si="41"/>
        <v>30</v>
      </c>
      <c r="N88" s="217"/>
      <c r="O88" s="218"/>
      <c r="P88" s="219"/>
      <c r="Q88" s="220"/>
      <c r="R88" s="221"/>
      <c r="S88" s="222"/>
      <c r="T88" s="217"/>
      <c r="U88" s="445"/>
      <c r="V88" s="439"/>
      <c r="W88" s="442">
        <v>4</v>
      </c>
      <c r="X88" s="445"/>
      <c r="Y88" s="436"/>
    </row>
    <row r="89" spans="1:25" ht="15" customHeight="1" thickBot="1" x14ac:dyDescent="0.3">
      <c r="A89" s="226" t="s">
        <v>112</v>
      </c>
      <c r="B89" s="122" t="s">
        <v>232</v>
      </c>
      <c r="C89" s="434"/>
      <c r="D89" s="431" t="s">
        <v>29</v>
      </c>
      <c r="E89" s="431"/>
      <c r="F89" s="227"/>
      <c r="G89" s="228">
        <v>3.5</v>
      </c>
      <c r="H89" s="229">
        <f t="shared" si="39"/>
        <v>105</v>
      </c>
      <c r="I89" s="47">
        <f t="shared" si="40"/>
        <v>68</v>
      </c>
      <c r="J89" s="230"/>
      <c r="K89" s="230"/>
      <c r="L89" s="230">
        <v>68</v>
      </c>
      <c r="M89" s="231">
        <f t="shared" si="41"/>
        <v>37</v>
      </c>
      <c r="N89" s="232"/>
      <c r="O89" s="233"/>
      <c r="P89" s="234"/>
      <c r="Q89" s="235"/>
      <c r="R89" s="236"/>
      <c r="S89" s="237"/>
      <c r="T89" s="232"/>
      <c r="U89" s="446"/>
      <c r="V89" s="440"/>
      <c r="W89" s="443"/>
      <c r="X89" s="446">
        <v>4</v>
      </c>
      <c r="Y89" s="437">
        <v>4</v>
      </c>
    </row>
    <row r="90" spans="1:25" ht="15" customHeight="1" thickBot="1" x14ac:dyDescent="0.3">
      <c r="A90" s="654" t="s">
        <v>113</v>
      </c>
      <c r="B90" s="238" t="s">
        <v>222</v>
      </c>
      <c r="C90" s="670"/>
      <c r="D90" s="672">
        <v>1</v>
      </c>
      <c r="E90" s="672"/>
      <c r="F90" s="674"/>
      <c r="G90" s="662">
        <v>3</v>
      </c>
      <c r="H90" s="682">
        <f t="shared" ref="H90" si="42">G90*30</f>
        <v>90</v>
      </c>
      <c r="I90" s="666">
        <f>SUM(J90+K90+L90)</f>
        <v>60</v>
      </c>
      <c r="J90" s="683">
        <v>8</v>
      </c>
      <c r="K90" s="816"/>
      <c r="L90" s="816">
        <v>52</v>
      </c>
      <c r="M90" s="815">
        <f>H90-I90</f>
        <v>30</v>
      </c>
      <c r="N90" s="650">
        <v>4</v>
      </c>
      <c r="O90" s="646"/>
      <c r="P90" s="648"/>
      <c r="Q90" s="650"/>
      <c r="R90" s="646"/>
      <c r="S90" s="652"/>
      <c r="T90" s="680"/>
      <c r="U90" s="646"/>
      <c r="V90" s="648"/>
      <c r="W90" s="650"/>
      <c r="X90" s="646"/>
      <c r="Y90" s="652"/>
    </row>
    <row r="91" spans="1:25" ht="15" customHeight="1" thickBot="1" x14ac:dyDescent="0.3">
      <c r="A91" s="655"/>
      <c r="B91" s="238" t="s">
        <v>236</v>
      </c>
      <c r="C91" s="671"/>
      <c r="D91" s="673"/>
      <c r="E91" s="673"/>
      <c r="F91" s="675"/>
      <c r="G91" s="663"/>
      <c r="H91" s="665"/>
      <c r="I91" s="667"/>
      <c r="J91" s="669"/>
      <c r="K91" s="677"/>
      <c r="L91" s="677"/>
      <c r="M91" s="679"/>
      <c r="N91" s="651"/>
      <c r="O91" s="647"/>
      <c r="P91" s="649"/>
      <c r="Q91" s="651"/>
      <c r="R91" s="647"/>
      <c r="S91" s="653"/>
      <c r="T91" s="681"/>
      <c r="U91" s="647"/>
      <c r="V91" s="649"/>
      <c r="W91" s="651"/>
      <c r="X91" s="647"/>
      <c r="Y91" s="653"/>
    </row>
    <row r="92" spans="1:25" ht="15" customHeight="1" thickBot="1" x14ac:dyDescent="0.3">
      <c r="A92" s="654" t="s">
        <v>114</v>
      </c>
      <c r="B92" s="238" t="s">
        <v>239</v>
      </c>
      <c r="C92" s="656"/>
      <c r="D92" s="658" t="s">
        <v>22</v>
      </c>
      <c r="E92" s="658"/>
      <c r="F92" s="660"/>
      <c r="G92" s="662">
        <v>3</v>
      </c>
      <c r="H92" s="664">
        <f t="shared" ref="H92" si="43">G92*30</f>
        <v>90</v>
      </c>
      <c r="I92" s="666">
        <f t="shared" ref="I92" si="44">SUM(J92+K92+L92)</f>
        <v>54</v>
      </c>
      <c r="J92" s="668">
        <v>8</v>
      </c>
      <c r="K92" s="676"/>
      <c r="L92" s="676">
        <v>46</v>
      </c>
      <c r="M92" s="678">
        <f>H92-I92</f>
        <v>36</v>
      </c>
      <c r="N92" s="644"/>
      <c r="O92" s="640">
        <v>6</v>
      </c>
      <c r="P92" s="642"/>
      <c r="Q92" s="644"/>
      <c r="R92" s="640"/>
      <c r="S92" s="642"/>
      <c r="T92" s="644"/>
      <c r="U92" s="640"/>
      <c r="V92" s="642"/>
      <c r="W92" s="644"/>
      <c r="X92" s="640"/>
      <c r="Y92" s="642"/>
    </row>
    <row r="93" spans="1:25" ht="15" customHeight="1" thickBot="1" x14ac:dyDescent="0.3">
      <c r="A93" s="655"/>
      <c r="B93" s="238" t="s">
        <v>240</v>
      </c>
      <c r="C93" s="657"/>
      <c r="D93" s="659"/>
      <c r="E93" s="659"/>
      <c r="F93" s="661"/>
      <c r="G93" s="663"/>
      <c r="H93" s="665"/>
      <c r="I93" s="667"/>
      <c r="J93" s="669"/>
      <c r="K93" s="677"/>
      <c r="L93" s="677"/>
      <c r="M93" s="679"/>
      <c r="N93" s="645"/>
      <c r="O93" s="641"/>
      <c r="P93" s="643"/>
      <c r="Q93" s="645"/>
      <c r="R93" s="641"/>
      <c r="S93" s="643"/>
      <c r="T93" s="645"/>
      <c r="U93" s="641"/>
      <c r="V93" s="643"/>
      <c r="W93" s="645"/>
      <c r="X93" s="641"/>
      <c r="Y93" s="643"/>
    </row>
    <row r="94" spans="1:25" ht="15" customHeight="1" thickBot="1" x14ac:dyDescent="0.3">
      <c r="A94" s="654" t="s">
        <v>115</v>
      </c>
      <c r="B94" s="238" t="s">
        <v>225</v>
      </c>
      <c r="C94" s="670"/>
      <c r="D94" s="672" t="s">
        <v>23</v>
      </c>
      <c r="E94" s="672"/>
      <c r="F94" s="674"/>
      <c r="G94" s="662">
        <v>3</v>
      </c>
      <c r="H94" s="664">
        <f t="shared" ref="H94" si="45">G94*30</f>
        <v>90</v>
      </c>
      <c r="I94" s="666">
        <f t="shared" ref="I94" si="46">SUM(J94+K94+L94)</f>
        <v>54</v>
      </c>
      <c r="J94" s="668">
        <v>8</v>
      </c>
      <c r="K94" s="676"/>
      <c r="L94" s="676">
        <v>46</v>
      </c>
      <c r="M94" s="678">
        <f>H94-I94</f>
        <v>36</v>
      </c>
      <c r="N94" s="650"/>
      <c r="O94" s="646"/>
      <c r="P94" s="648">
        <v>6</v>
      </c>
      <c r="Q94" s="650"/>
      <c r="R94" s="646"/>
      <c r="S94" s="652"/>
      <c r="T94" s="680"/>
      <c r="U94" s="646"/>
      <c r="V94" s="648"/>
      <c r="W94" s="650"/>
      <c r="X94" s="646"/>
      <c r="Y94" s="652"/>
    </row>
    <row r="95" spans="1:25" ht="15" customHeight="1" thickBot="1" x14ac:dyDescent="0.3">
      <c r="A95" s="655"/>
      <c r="B95" s="238" t="s">
        <v>192</v>
      </c>
      <c r="C95" s="671"/>
      <c r="D95" s="673"/>
      <c r="E95" s="673"/>
      <c r="F95" s="675"/>
      <c r="G95" s="663"/>
      <c r="H95" s="665"/>
      <c r="I95" s="667"/>
      <c r="J95" s="669"/>
      <c r="K95" s="677"/>
      <c r="L95" s="677"/>
      <c r="M95" s="679"/>
      <c r="N95" s="651"/>
      <c r="O95" s="647"/>
      <c r="P95" s="649"/>
      <c r="Q95" s="651"/>
      <c r="R95" s="647"/>
      <c r="S95" s="653"/>
      <c r="T95" s="681"/>
      <c r="U95" s="647"/>
      <c r="V95" s="649"/>
      <c r="W95" s="651"/>
      <c r="X95" s="647"/>
      <c r="Y95" s="653"/>
    </row>
    <row r="96" spans="1:25" ht="15" customHeight="1" thickBot="1" x14ac:dyDescent="0.3">
      <c r="A96" s="654" t="s">
        <v>118</v>
      </c>
      <c r="B96" s="238" t="s">
        <v>223</v>
      </c>
      <c r="C96" s="670"/>
      <c r="D96" s="672">
        <v>3</v>
      </c>
      <c r="E96" s="672"/>
      <c r="F96" s="674"/>
      <c r="G96" s="662">
        <v>3</v>
      </c>
      <c r="H96" s="664">
        <f t="shared" ref="H96" si="47">G96*30</f>
        <v>90</v>
      </c>
      <c r="I96" s="666">
        <f t="shared" ref="I96" si="48">SUM(J96+K96+L96)</f>
        <v>60</v>
      </c>
      <c r="J96" s="668">
        <v>8</v>
      </c>
      <c r="K96" s="676"/>
      <c r="L96" s="676">
        <v>52</v>
      </c>
      <c r="M96" s="678">
        <f>H96-I96</f>
        <v>30</v>
      </c>
      <c r="N96" s="650"/>
      <c r="O96" s="646"/>
      <c r="P96" s="648"/>
      <c r="Q96" s="650">
        <v>4</v>
      </c>
      <c r="R96" s="646"/>
      <c r="S96" s="652"/>
      <c r="T96" s="680"/>
      <c r="U96" s="646"/>
      <c r="V96" s="648"/>
      <c r="W96" s="650"/>
      <c r="X96" s="646"/>
      <c r="Y96" s="652"/>
    </row>
    <row r="97" spans="1:25" ht="15" customHeight="1" thickBot="1" x14ac:dyDescent="0.3">
      <c r="A97" s="655"/>
      <c r="B97" s="238" t="s">
        <v>237</v>
      </c>
      <c r="C97" s="671"/>
      <c r="D97" s="673"/>
      <c r="E97" s="673"/>
      <c r="F97" s="675"/>
      <c r="G97" s="663"/>
      <c r="H97" s="665"/>
      <c r="I97" s="667"/>
      <c r="J97" s="669"/>
      <c r="K97" s="677"/>
      <c r="L97" s="677"/>
      <c r="M97" s="679"/>
      <c r="N97" s="651"/>
      <c r="O97" s="647"/>
      <c r="P97" s="649"/>
      <c r="Q97" s="651"/>
      <c r="R97" s="647"/>
      <c r="S97" s="653"/>
      <c r="T97" s="681"/>
      <c r="U97" s="647"/>
      <c r="V97" s="649"/>
      <c r="W97" s="651"/>
      <c r="X97" s="647"/>
      <c r="Y97" s="653"/>
    </row>
    <row r="98" spans="1:25" ht="15" customHeight="1" thickBot="1" x14ac:dyDescent="0.3">
      <c r="A98" s="654" t="s">
        <v>119</v>
      </c>
      <c r="B98" s="238" t="s">
        <v>244</v>
      </c>
      <c r="C98" s="670"/>
      <c r="D98" s="672" t="s">
        <v>24</v>
      </c>
      <c r="E98" s="672"/>
      <c r="F98" s="674"/>
      <c r="G98" s="662">
        <v>3</v>
      </c>
      <c r="H98" s="682">
        <f>G98*30</f>
        <v>90</v>
      </c>
      <c r="I98" s="666">
        <f t="shared" ref="I98" si="49">SUM(J98+K98+L98)</f>
        <v>54</v>
      </c>
      <c r="J98" s="683">
        <v>8</v>
      </c>
      <c r="K98" s="816"/>
      <c r="L98" s="816">
        <v>46</v>
      </c>
      <c r="M98" s="815">
        <f>H98-I98</f>
        <v>36</v>
      </c>
      <c r="N98" s="650"/>
      <c r="O98" s="646"/>
      <c r="P98" s="648"/>
      <c r="Q98" s="650"/>
      <c r="R98" s="646">
        <v>6</v>
      </c>
      <c r="S98" s="652"/>
      <c r="T98" s="680"/>
      <c r="U98" s="646"/>
      <c r="V98" s="648"/>
      <c r="W98" s="650"/>
      <c r="X98" s="646"/>
      <c r="Y98" s="652"/>
    </row>
    <row r="99" spans="1:25" ht="15" customHeight="1" thickBot="1" x14ac:dyDescent="0.3">
      <c r="A99" s="655"/>
      <c r="B99" s="238" t="s">
        <v>57</v>
      </c>
      <c r="C99" s="671"/>
      <c r="D99" s="673"/>
      <c r="E99" s="673"/>
      <c r="F99" s="675"/>
      <c r="G99" s="663"/>
      <c r="H99" s="665"/>
      <c r="I99" s="667"/>
      <c r="J99" s="669"/>
      <c r="K99" s="677"/>
      <c r="L99" s="677"/>
      <c r="M99" s="679"/>
      <c r="N99" s="651"/>
      <c r="O99" s="647"/>
      <c r="P99" s="649"/>
      <c r="Q99" s="651"/>
      <c r="R99" s="647"/>
      <c r="S99" s="653"/>
      <c r="T99" s="681"/>
      <c r="U99" s="647"/>
      <c r="V99" s="649"/>
      <c r="W99" s="651"/>
      <c r="X99" s="647"/>
      <c r="Y99" s="653"/>
    </row>
    <row r="100" spans="1:25" ht="15" customHeight="1" thickBot="1" x14ac:dyDescent="0.3">
      <c r="A100" s="654" t="s">
        <v>121</v>
      </c>
      <c r="B100" s="238" t="s">
        <v>226</v>
      </c>
      <c r="C100" s="670"/>
      <c r="D100" s="672" t="s">
        <v>25</v>
      </c>
      <c r="E100" s="672"/>
      <c r="F100" s="674"/>
      <c r="G100" s="662">
        <v>3</v>
      </c>
      <c r="H100" s="664">
        <f t="shared" ref="H100" si="50">G100*30</f>
        <v>90</v>
      </c>
      <c r="I100" s="666">
        <f t="shared" ref="I100" si="51">SUM(J100+K100+L100)</f>
        <v>54</v>
      </c>
      <c r="J100" s="668">
        <v>8</v>
      </c>
      <c r="K100" s="676"/>
      <c r="L100" s="676">
        <v>46</v>
      </c>
      <c r="M100" s="678">
        <f>H100-I100</f>
        <v>36</v>
      </c>
      <c r="N100" s="650"/>
      <c r="O100" s="646"/>
      <c r="P100" s="648"/>
      <c r="Q100" s="650"/>
      <c r="R100" s="646"/>
      <c r="S100" s="652">
        <v>6</v>
      </c>
      <c r="T100" s="680"/>
      <c r="U100" s="646"/>
      <c r="V100" s="648"/>
      <c r="W100" s="650"/>
      <c r="X100" s="646"/>
      <c r="Y100" s="652"/>
    </row>
    <row r="101" spans="1:25" ht="15" customHeight="1" thickBot="1" x14ac:dyDescent="0.3">
      <c r="A101" s="655"/>
      <c r="B101" s="238" t="s">
        <v>116</v>
      </c>
      <c r="C101" s="671"/>
      <c r="D101" s="673"/>
      <c r="E101" s="673"/>
      <c r="F101" s="675"/>
      <c r="G101" s="663"/>
      <c r="H101" s="665"/>
      <c r="I101" s="667"/>
      <c r="J101" s="669"/>
      <c r="K101" s="677"/>
      <c r="L101" s="677"/>
      <c r="M101" s="679"/>
      <c r="N101" s="651"/>
      <c r="O101" s="647"/>
      <c r="P101" s="649"/>
      <c r="Q101" s="651"/>
      <c r="R101" s="647"/>
      <c r="S101" s="653"/>
      <c r="T101" s="681"/>
      <c r="U101" s="647"/>
      <c r="V101" s="649"/>
      <c r="W101" s="651"/>
      <c r="X101" s="647"/>
      <c r="Y101" s="653"/>
    </row>
    <row r="102" spans="1:25" ht="15" customHeight="1" thickBot="1" x14ac:dyDescent="0.3">
      <c r="A102" s="654" t="s">
        <v>123</v>
      </c>
      <c r="B102" s="238" t="s">
        <v>224</v>
      </c>
      <c r="C102" s="670"/>
      <c r="D102" s="672">
        <v>5</v>
      </c>
      <c r="E102" s="672"/>
      <c r="F102" s="674"/>
      <c r="G102" s="662">
        <v>3</v>
      </c>
      <c r="H102" s="664">
        <f t="shared" ref="H102" si="52">G102*30</f>
        <v>90</v>
      </c>
      <c r="I102" s="666">
        <f t="shared" ref="I102" si="53">SUM(J102+K102+L102)</f>
        <v>60</v>
      </c>
      <c r="J102" s="668">
        <v>8</v>
      </c>
      <c r="K102" s="676"/>
      <c r="L102" s="676">
        <v>52</v>
      </c>
      <c r="M102" s="678">
        <f>H102-I102</f>
        <v>30</v>
      </c>
      <c r="N102" s="650"/>
      <c r="O102" s="646"/>
      <c r="P102" s="648"/>
      <c r="Q102" s="650"/>
      <c r="R102" s="646"/>
      <c r="S102" s="652"/>
      <c r="T102" s="680">
        <v>4</v>
      </c>
      <c r="U102" s="646"/>
      <c r="V102" s="648"/>
      <c r="W102" s="650"/>
      <c r="X102" s="646"/>
      <c r="Y102" s="652"/>
    </row>
    <row r="103" spans="1:25" ht="15" customHeight="1" thickBot="1" x14ac:dyDescent="0.3">
      <c r="A103" s="655"/>
      <c r="B103" s="238" t="s">
        <v>238</v>
      </c>
      <c r="C103" s="671"/>
      <c r="D103" s="673"/>
      <c r="E103" s="673"/>
      <c r="F103" s="675"/>
      <c r="G103" s="663"/>
      <c r="H103" s="665"/>
      <c r="I103" s="667"/>
      <c r="J103" s="669"/>
      <c r="K103" s="677"/>
      <c r="L103" s="677"/>
      <c r="M103" s="679"/>
      <c r="N103" s="651"/>
      <c r="O103" s="647"/>
      <c r="P103" s="649"/>
      <c r="Q103" s="651"/>
      <c r="R103" s="647"/>
      <c r="S103" s="653"/>
      <c r="T103" s="681"/>
      <c r="U103" s="647"/>
      <c r="V103" s="649"/>
      <c r="W103" s="651"/>
      <c r="X103" s="647"/>
      <c r="Y103" s="653"/>
    </row>
    <row r="104" spans="1:25" ht="15" customHeight="1" thickBot="1" x14ac:dyDescent="0.3">
      <c r="A104" s="654" t="s">
        <v>243</v>
      </c>
      <c r="B104" s="238" t="s">
        <v>241</v>
      </c>
      <c r="C104" s="656"/>
      <c r="D104" s="658" t="s">
        <v>26</v>
      </c>
      <c r="E104" s="658"/>
      <c r="F104" s="660"/>
      <c r="G104" s="662">
        <v>3</v>
      </c>
      <c r="H104" s="664">
        <f t="shared" ref="H104" si="54">G104*30</f>
        <v>90</v>
      </c>
      <c r="I104" s="666">
        <f t="shared" ref="I104" si="55">SUM(J104+K104+L104)</f>
        <v>54</v>
      </c>
      <c r="J104" s="668">
        <v>8</v>
      </c>
      <c r="K104" s="676"/>
      <c r="L104" s="676">
        <v>46</v>
      </c>
      <c r="M104" s="678">
        <f>H104-I104</f>
        <v>36</v>
      </c>
      <c r="N104" s="644"/>
      <c r="O104" s="640"/>
      <c r="P104" s="642"/>
      <c r="Q104" s="644"/>
      <c r="R104" s="640"/>
      <c r="S104" s="642"/>
      <c r="T104" s="644"/>
      <c r="U104" s="640">
        <v>6</v>
      </c>
      <c r="V104" s="642"/>
      <c r="W104" s="644"/>
      <c r="X104" s="640"/>
      <c r="Y104" s="642"/>
    </row>
    <row r="105" spans="1:25" ht="15" customHeight="1" thickBot="1" x14ac:dyDescent="0.3">
      <c r="A105" s="655"/>
      <c r="B105" s="238" t="s">
        <v>242</v>
      </c>
      <c r="C105" s="657"/>
      <c r="D105" s="659"/>
      <c r="E105" s="659"/>
      <c r="F105" s="661"/>
      <c r="G105" s="663"/>
      <c r="H105" s="665"/>
      <c r="I105" s="667"/>
      <c r="J105" s="669"/>
      <c r="K105" s="677"/>
      <c r="L105" s="677"/>
      <c r="M105" s="679"/>
      <c r="N105" s="645"/>
      <c r="O105" s="641"/>
      <c r="P105" s="643"/>
      <c r="Q105" s="645"/>
      <c r="R105" s="641"/>
      <c r="S105" s="643"/>
      <c r="T105" s="645"/>
      <c r="U105" s="641"/>
      <c r="V105" s="643"/>
      <c r="W105" s="645"/>
      <c r="X105" s="641"/>
      <c r="Y105" s="643"/>
    </row>
    <row r="106" spans="1:25" ht="15" customHeight="1" thickBot="1" x14ac:dyDescent="0.3">
      <c r="A106" s="654" t="s">
        <v>245</v>
      </c>
      <c r="B106" s="238" t="s">
        <v>227</v>
      </c>
      <c r="C106" s="670"/>
      <c r="D106" s="672" t="s">
        <v>27</v>
      </c>
      <c r="E106" s="672"/>
      <c r="F106" s="674"/>
      <c r="G106" s="662">
        <v>3</v>
      </c>
      <c r="H106" s="664">
        <f t="shared" ref="H106" si="56">G106*30</f>
        <v>90</v>
      </c>
      <c r="I106" s="666">
        <f t="shared" ref="I106" si="57">SUM(J106+K106+L106)</f>
        <v>54</v>
      </c>
      <c r="J106" s="668">
        <v>8</v>
      </c>
      <c r="K106" s="676"/>
      <c r="L106" s="676">
        <v>46</v>
      </c>
      <c r="M106" s="678">
        <f>H106-I106</f>
        <v>36</v>
      </c>
      <c r="N106" s="650"/>
      <c r="O106" s="646"/>
      <c r="P106" s="648"/>
      <c r="Q106" s="650"/>
      <c r="R106" s="646"/>
      <c r="S106" s="652"/>
      <c r="T106" s="680"/>
      <c r="U106" s="646"/>
      <c r="V106" s="648">
        <v>6</v>
      </c>
      <c r="W106" s="650"/>
      <c r="X106" s="646"/>
      <c r="Y106" s="652"/>
    </row>
    <row r="107" spans="1:25" ht="15" customHeight="1" thickBot="1" x14ac:dyDescent="0.3">
      <c r="A107" s="655"/>
      <c r="B107" s="238" t="s">
        <v>117</v>
      </c>
      <c r="C107" s="671"/>
      <c r="D107" s="673"/>
      <c r="E107" s="673"/>
      <c r="F107" s="675"/>
      <c r="G107" s="663"/>
      <c r="H107" s="665"/>
      <c r="I107" s="667"/>
      <c r="J107" s="669"/>
      <c r="K107" s="677"/>
      <c r="L107" s="677"/>
      <c r="M107" s="679"/>
      <c r="N107" s="651"/>
      <c r="O107" s="647"/>
      <c r="P107" s="649"/>
      <c r="Q107" s="651"/>
      <c r="R107" s="647"/>
      <c r="S107" s="653"/>
      <c r="T107" s="681"/>
      <c r="U107" s="647"/>
      <c r="V107" s="649"/>
      <c r="W107" s="651"/>
      <c r="X107" s="647"/>
      <c r="Y107" s="653"/>
    </row>
    <row r="108" spans="1:25" ht="15" customHeight="1" thickBot="1" x14ac:dyDescent="0.3">
      <c r="A108" s="654" t="s">
        <v>246</v>
      </c>
      <c r="B108" s="238" t="s">
        <v>249</v>
      </c>
      <c r="C108" s="670"/>
      <c r="D108" s="672">
        <v>7</v>
      </c>
      <c r="E108" s="672"/>
      <c r="F108" s="674"/>
      <c r="G108" s="662">
        <v>3</v>
      </c>
      <c r="H108" s="664">
        <f t="shared" ref="H108" si="58">G108*30</f>
        <v>90</v>
      </c>
      <c r="I108" s="666">
        <f t="shared" ref="I108" si="59">SUM(J108+K108+L108)</f>
        <v>60</v>
      </c>
      <c r="J108" s="668">
        <v>8</v>
      </c>
      <c r="K108" s="676"/>
      <c r="L108" s="676">
        <v>52</v>
      </c>
      <c r="M108" s="678">
        <f>H108-I108</f>
        <v>30</v>
      </c>
      <c r="N108" s="650"/>
      <c r="O108" s="646"/>
      <c r="P108" s="648"/>
      <c r="Q108" s="650"/>
      <c r="R108" s="646"/>
      <c r="S108" s="652"/>
      <c r="T108" s="680"/>
      <c r="U108" s="646"/>
      <c r="V108" s="648"/>
      <c r="W108" s="650">
        <v>4</v>
      </c>
      <c r="X108" s="646"/>
      <c r="Y108" s="652"/>
    </row>
    <row r="109" spans="1:25" ht="15" customHeight="1" thickBot="1" x14ac:dyDescent="0.3">
      <c r="A109" s="655"/>
      <c r="B109" s="238" t="s">
        <v>248</v>
      </c>
      <c r="C109" s="671"/>
      <c r="D109" s="673"/>
      <c r="E109" s="673"/>
      <c r="F109" s="675"/>
      <c r="G109" s="663"/>
      <c r="H109" s="665"/>
      <c r="I109" s="667"/>
      <c r="J109" s="669"/>
      <c r="K109" s="677"/>
      <c r="L109" s="677"/>
      <c r="M109" s="679"/>
      <c r="N109" s="651"/>
      <c r="O109" s="647"/>
      <c r="P109" s="649"/>
      <c r="Q109" s="651"/>
      <c r="R109" s="647"/>
      <c r="S109" s="653"/>
      <c r="T109" s="681"/>
      <c r="U109" s="647"/>
      <c r="V109" s="649"/>
      <c r="W109" s="651"/>
      <c r="X109" s="647"/>
      <c r="Y109" s="653"/>
    </row>
    <row r="110" spans="1:25" ht="15" customHeight="1" thickBot="1" x14ac:dyDescent="0.3">
      <c r="A110" s="654" t="s">
        <v>250</v>
      </c>
      <c r="B110" s="238" t="s">
        <v>247</v>
      </c>
      <c r="C110" s="670"/>
      <c r="D110" s="672" t="s">
        <v>28</v>
      </c>
      <c r="E110" s="672"/>
      <c r="F110" s="674"/>
      <c r="G110" s="662">
        <v>3</v>
      </c>
      <c r="H110" s="682">
        <f t="shared" ref="H110" si="60">G110*30</f>
        <v>90</v>
      </c>
      <c r="I110" s="666">
        <f t="shared" ref="I110" si="61">SUM(J110+K110+L110)</f>
        <v>54</v>
      </c>
      <c r="J110" s="683">
        <v>8</v>
      </c>
      <c r="K110" s="816"/>
      <c r="L110" s="816">
        <v>46</v>
      </c>
      <c r="M110" s="815">
        <f>H110-I110</f>
        <v>36</v>
      </c>
      <c r="N110" s="650"/>
      <c r="O110" s="646"/>
      <c r="P110" s="648"/>
      <c r="Q110" s="650"/>
      <c r="R110" s="646"/>
      <c r="S110" s="652"/>
      <c r="T110" s="680"/>
      <c r="U110" s="646"/>
      <c r="V110" s="648"/>
      <c r="W110" s="650"/>
      <c r="X110" s="646">
        <v>6</v>
      </c>
      <c r="Y110" s="652"/>
    </row>
    <row r="111" spans="1:25" ht="15" customHeight="1" thickBot="1" x14ac:dyDescent="0.3">
      <c r="A111" s="655"/>
      <c r="B111" s="238" t="s">
        <v>191</v>
      </c>
      <c r="C111" s="671"/>
      <c r="D111" s="673"/>
      <c r="E111" s="673"/>
      <c r="F111" s="675"/>
      <c r="G111" s="663"/>
      <c r="H111" s="665"/>
      <c r="I111" s="667"/>
      <c r="J111" s="669"/>
      <c r="K111" s="677"/>
      <c r="L111" s="677"/>
      <c r="M111" s="679"/>
      <c r="N111" s="651"/>
      <c r="O111" s="647"/>
      <c r="P111" s="649"/>
      <c r="Q111" s="651"/>
      <c r="R111" s="647"/>
      <c r="S111" s="653"/>
      <c r="T111" s="681"/>
      <c r="U111" s="647"/>
      <c r="V111" s="649"/>
      <c r="W111" s="651"/>
      <c r="X111" s="647"/>
      <c r="Y111" s="653"/>
    </row>
    <row r="112" spans="1:25" ht="15" customHeight="1" thickBot="1" x14ac:dyDescent="0.3">
      <c r="A112" s="654" t="s">
        <v>264</v>
      </c>
      <c r="B112" s="239" t="s">
        <v>122</v>
      </c>
      <c r="C112" s="670"/>
      <c r="D112" s="672" t="s">
        <v>29</v>
      </c>
      <c r="E112" s="672"/>
      <c r="F112" s="674"/>
      <c r="G112" s="662">
        <v>3</v>
      </c>
      <c r="H112" s="682">
        <f t="shared" si="39"/>
        <v>90</v>
      </c>
      <c r="I112" s="666">
        <f t="shared" ref="I112" si="62">SUM(J112+K112+L112)</f>
        <v>32</v>
      </c>
      <c r="J112" s="668">
        <v>16</v>
      </c>
      <c r="K112" s="676"/>
      <c r="L112" s="676">
        <v>16</v>
      </c>
      <c r="M112" s="678">
        <f>H112-I112</f>
        <v>58</v>
      </c>
      <c r="N112" s="650"/>
      <c r="O112" s="646"/>
      <c r="P112" s="648"/>
      <c r="Q112" s="650"/>
      <c r="R112" s="646"/>
      <c r="S112" s="652"/>
      <c r="T112" s="680"/>
      <c r="U112" s="646"/>
      <c r="V112" s="648"/>
      <c r="W112" s="650"/>
      <c r="X112" s="646"/>
      <c r="Y112" s="652">
        <v>4</v>
      </c>
    </row>
    <row r="113" spans="1:25" ht="15" customHeight="1" thickBot="1" x14ac:dyDescent="0.3">
      <c r="A113" s="655"/>
      <c r="B113" s="240" t="s">
        <v>235</v>
      </c>
      <c r="C113" s="671"/>
      <c r="D113" s="673"/>
      <c r="E113" s="673"/>
      <c r="F113" s="675"/>
      <c r="G113" s="663"/>
      <c r="H113" s="682"/>
      <c r="I113" s="666"/>
      <c r="J113" s="683"/>
      <c r="K113" s="816"/>
      <c r="L113" s="816"/>
      <c r="M113" s="815"/>
      <c r="N113" s="651"/>
      <c r="O113" s="647"/>
      <c r="P113" s="649"/>
      <c r="Q113" s="651"/>
      <c r="R113" s="647"/>
      <c r="S113" s="653"/>
      <c r="T113" s="681"/>
      <c r="U113" s="647"/>
      <c r="V113" s="649"/>
      <c r="W113" s="651"/>
      <c r="X113" s="647"/>
      <c r="Y113" s="653"/>
    </row>
    <row r="114" spans="1:25" ht="16.5" customHeight="1" thickBot="1" x14ac:dyDescent="0.3">
      <c r="A114" s="727" t="s">
        <v>124</v>
      </c>
      <c r="B114" s="728"/>
      <c r="C114" s="728"/>
      <c r="D114" s="728"/>
      <c r="E114" s="728"/>
      <c r="F114" s="830"/>
      <c r="G114" s="61">
        <f>SUM(G81,G90,G92,G94,G96,G98,G100,G102,G104,G106,G108,G110,G112)</f>
        <v>62</v>
      </c>
      <c r="H114" s="98">
        <f t="shared" ref="H114:M114" si="63">SUM(H81,H90,H92,H94,H96,H98,H100,H102,H104,H106,H108,H110,H112)</f>
        <v>1860</v>
      </c>
      <c r="I114" s="90">
        <f t="shared" si="63"/>
        <v>1174</v>
      </c>
      <c r="J114" s="90">
        <f t="shared" si="63"/>
        <v>104</v>
      </c>
      <c r="K114" s="90">
        <f t="shared" si="63"/>
        <v>0</v>
      </c>
      <c r="L114" s="90">
        <f t="shared" si="63"/>
        <v>1070</v>
      </c>
      <c r="M114" s="100">
        <f t="shared" si="63"/>
        <v>686</v>
      </c>
      <c r="N114" s="241">
        <f t="shared" ref="N114:Y114" si="64">SUM(N81:N113)</f>
        <v>8</v>
      </c>
      <c r="O114" s="242">
        <f t="shared" si="64"/>
        <v>10</v>
      </c>
      <c r="P114" s="243">
        <f t="shared" si="64"/>
        <v>10</v>
      </c>
      <c r="Q114" s="244">
        <f t="shared" si="64"/>
        <v>8</v>
      </c>
      <c r="R114" s="242">
        <f t="shared" si="64"/>
        <v>10</v>
      </c>
      <c r="S114" s="245">
        <f t="shared" si="64"/>
        <v>10</v>
      </c>
      <c r="T114" s="241">
        <f t="shared" si="64"/>
        <v>8</v>
      </c>
      <c r="U114" s="242">
        <f t="shared" si="64"/>
        <v>10</v>
      </c>
      <c r="V114" s="243">
        <f t="shared" si="64"/>
        <v>10</v>
      </c>
      <c r="W114" s="244">
        <f t="shared" si="64"/>
        <v>8</v>
      </c>
      <c r="X114" s="242">
        <f t="shared" si="64"/>
        <v>10</v>
      </c>
      <c r="Y114" s="245">
        <f t="shared" si="64"/>
        <v>8</v>
      </c>
    </row>
    <row r="115" spans="1:25" ht="16.5" customHeight="1" thickBot="1" x14ac:dyDescent="0.3">
      <c r="A115" s="831" t="s">
        <v>125</v>
      </c>
      <c r="B115" s="832"/>
      <c r="C115" s="832"/>
      <c r="D115" s="832"/>
      <c r="E115" s="832"/>
      <c r="F115" s="833"/>
      <c r="G115" s="246">
        <f t="shared" ref="G115:Y115" si="65">SUM(G79,G114)</f>
        <v>71</v>
      </c>
      <c r="H115" s="247">
        <f t="shared" si="65"/>
        <v>2130</v>
      </c>
      <c r="I115" s="248">
        <f t="shared" si="65"/>
        <v>1291</v>
      </c>
      <c r="J115" s="248">
        <f t="shared" si="65"/>
        <v>170</v>
      </c>
      <c r="K115" s="248">
        <f t="shared" si="65"/>
        <v>15</v>
      </c>
      <c r="L115" s="248">
        <f t="shared" si="65"/>
        <v>1106</v>
      </c>
      <c r="M115" s="249">
        <f t="shared" si="65"/>
        <v>839</v>
      </c>
      <c r="N115" s="250">
        <f t="shared" si="65"/>
        <v>8</v>
      </c>
      <c r="O115" s="251">
        <f t="shared" si="65"/>
        <v>10</v>
      </c>
      <c r="P115" s="252">
        <f t="shared" si="65"/>
        <v>10</v>
      </c>
      <c r="Q115" s="250">
        <f t="shared" si="65"/>
        <v>11</v>
      </c>
      <c r="R115" s="251">
        <f t="shared" si="65"/>
        <v>14</v>
      </c>
      <c r="S115" s="253">
        <f t="shared" si="65"/>
        <v>10</v>
      </c>
      <c r="T115" s="254">
        <f t="shared" si="65"/>
        <v>8</v>
      </c>
      <c r="U115" s="251">
        <f t="shared" si="65"/>
        <v>14</v>
      </c>
      <c r="V115" s="252">
        <f t="shared" si="65"/>
        <v>10</v>
      </c>
      <c r="W115" s="250">
        <f t="shared" si="65"/>
        <v>8</v>
      </c>
      <c r="X115" s="251">
        <f t="shared" si="65"/>
        <v>10</v>
      </c>
      <c r="Y115" s="253">
        <f t="shared" si="65"/>
        <v>8</v>
      </c>
    </row>
    <row r="116" spans="1:25" ht="16.5" customHeight="1" thickBot="1" x14ac:dyDescent="0.3">
      <c r="A116" s="834" t="s">
        <v>126</v>
      </c>
      <c r="B116" s="834"/>
      <c r="C116" s="834"/>
      <c r="D116" s="834"/>
      <c r="E116" s="834"/>
      <c r="F116" s="834"/>
      <c r="G116" s="246">
        <f t="shared" ref="G116:Y116" si="66">SUM(G61,G115)</f>
        <v>240</v>
      </c>
      <c r="H116" s="255">
        <f t="shared" si="66"/>
        <v>7200</v>
      </c>
      <c r="I116" s="256">
        <f t="shared" si="66"/>
        <v>3545</v>
      </c>
      <c r="J116" s="256">
        <f t="shared" si="66"/>
        <v>1000</v>
      </c>
      <c r="K116" s="256">
        <f t="shared" si="66"/>
        <v>60</v>
      </c>
      <c r="L116" s="256">
        <f t="shared" si="66"/>
        <v>2485</v>
      </c>
      <c r="M116" s="257">
        <f t="shared" si="66"/>
        <v>3655</v>
      </c>
      <c r="N116" s="255">
        <f t="shared" si="66"/>
        <v>25</v>
      </c>
      <c r="O116" s="256">
        <f t="shared" si="66"/>
        <v>24</v>
      </c>
      <c r="P116" s="257">
        <f t="shared" si="66"/>
        <v>24</v>
      </c>
      <c r="Q116" s="255">
        <f t="shared" si="66"/>
        <v>26</v>
      </c>
      <c r="R116" s="256">
        <f t="shared" si="66"/>
        <v>24</v>
      </c>
      <c r="S116" s="258">
        <f t="shared" si="66"/>
        <v>26</v>
      </c>
      <c r="T116" s="259">
        <f t="shared" si="66"/>
        <v>26</v>
      </c>
      <c r="U116" s="256">
        <f t="shared" si="66"/>
        <v>24</v>
      </c>
      <c r="V116" s="257">
        <f t="shared" si="66"/>
        <v>24</v>
      </c>
      <c r="W116" s="255">
        <f t="shared" si="66"/>
        <v>22</v>
      </c>
      <c r="X116" s="256">
        <f t="shared" si="66"/>
        <v>18</v>
      </c>
      <c r="Y116" s="258">
        <f t="shared" si="66"/>
        <v>16</v>
      </c>
    </row>
    <row r="117" spans="1:25" ht="16.5" customHeight="1" thickBot="1" x14ac:dyDescent="0.3">
      <c r="A117" s="827" t="s">
        <v>127</v>
      </c>
      <c r="B117" s="827"/>
      <c r="C117" s="827"/>
      <c r="D117" s="827"/>
      <c r="E117" s="827"/>
      <c r="F117" s="827"/>
      <c r="G117" s="827"/>
      <c r="H117" s="828"/>
      <c r="I117" s="828"/>
      <c r="J117" s="828"/>
      <c r="K117" s="828"/>
      <c r="L117" s="828"/>
      <c r="M117" s="828"/>
      <c r="N117" s="260">
        <f>N116</f>
        <v>25</v>
      </c>
      <c r="O117" s="260">
        <f t="shared" ref="O117:Y117" si="67">O116</f>
        <v>24</v>
      </c>
      <c r="P117" s="260">
        <f t="shared" si="67"/>
        <v>24</v>
      </c>
      <c r="Q117" s="260">
        <f t="shared" si="67"/>
        <v>26</v>
      </c>
      <c r="R117" s="260">
        <f t="shared" si="67"/>
        <v>24</v>
      </c>
      <c r="S117" s="260">
        <f t="shared" si="67"/>
        <v>26</v>
      </c>
      <c r="T117" s="260">
        <f t="shared" si="67"/>
        <v>26</v>
      </c>
      <c r="U117" s="260">
        <f t="shared" si="67"/>
        <v>24</v>
      </c>
      <c r="V117" s="260">
        <f t="shared" si="67"/>
        <v>24</v>
      </c>
      <c r="W117" s="260">
        <f t="shared" si="67"/>
        <v>22</v>
      </c>
      <c r="X117" s="260">
        <f t="shared" si="67"/>
        <v>18</v>
      </c>
      <c r="Y117" s="260">
        <f t="shared" si="67"/>
        <v>16</v>
      </c>
    </row>
    <row r="118" spans="1:25" ht="16.5" customHeight="1" thickBot="1" x14ac:dyDescent="0.3">
      <c r="A118" s="829" t="s">
        <v>128</v>
      </c>
      <c r="B118" s="829"/>
      <c r="C118" s="829"/>
      <c r="D118" s="829"/>
      <c r="E118" s="829"/>
      <c r="F118" s="829"/>
      <c r="G118" s="829"/>
      <c r="H118" s="829"/>
      <c r="I118" s="829"/>
      <c r="J118" s="829"/>
      <c r="K118" s="829"/>
      <c r="L118" s="829"/>
      <c r="M118" s="829"/>
      <c r="N118" s="477">
        <v>3</v>
      </c>
      <c r="O118" s="478"/>
      <c r="P118" s="479">
        <v>3</v>
      </c>
      <c r="Q118" s="479">
        <v>3</v>
      </c>
      <c r="R118" s="479">
        <v>1</v>
      </c>
      <c r="S118" s="479">
        <v>2</v>
      </c>
      <c r="T118" s="479">
        <v>3</v>
      </c>
      <c r="U118" s="479">
        <v>1</v>
      </c>
      <c r="V118" s="479">
        <v>2</v>
      </c>
      <c r="W118" s="479">
        <v>3</v>
      </c>
      <c r="X118" s="479"/>
      <c r="Y118" s="479">
        <v>2</v>
      </c>
    </row>
    <row r="119" spans="1:25" ht="16.5" customHeight="1" thickBot="1" x14ac:dyDescent="0.3">
      <c r="A119" s="829" t="s">
        <v>129</v>
      </c>
      <c r="B119" s="829"/>
      <c r="C119" s="829"/>
      <c r="D119" s="829"/>
      <c r="E119" s="829"/>
      <c r="F119" s="829"/>
      <c r="G119" s="829"/>
      <c r="H119" s="829"/>
      <c r="I119" s="829"/>
      <c r="J119" s="829"/>
      <c r="K119" s="829"/>
      <c r="L119" s="829"/>
      <c r="M119" s="829"/>
      <c r="N119" s="480">
        <v>5</v>
      </c>
      <c r="O119" s="481">
        <v>2</v>
      </c>
      <c r="P119" s="482">
        <v>4</v>
      </c>
      <c r="Q119" s="482">
        <v>4</v>
      </c>
      <c r="R119" s="482">
        <v>2</v>
      </c>
      <c r="S119" s="482">
        <v>5</v>
      </c>
      <c r="T119" s="482">
        <v>3</v>
      </c>
      <c r="U119" s="482">
        <v>2</v>
      </c>
      <c r="V119" s="482">
        <v>3</v>
      </c>
      <c r="W119" s="482">
        <v>3</v>
      </c>
      <c r="X119" s="482">
        <v>2</v>
      </c>
      <c r="Y119" s="482">
        <v>3</v>
      </c>
    </row>
    <row r="120" spans="1:25" ht="16.5" customHeight="1" thickBot="1" x14ac:dyDescent="0.3">
      <c r="A120" s="829" t="s">
        <v>130</v>
      </c>
      <c r="B120" s="829"/>
      <c r="C120" s="829"/>
      <c r="D120" s="829"/>
      <c r="E120" s="829"/>
      <c r="F120" s="829"/>
      <c r="G120" s="829"/>
      <c r="H120" s="829"/>
      <c r="I120" s="829"/>
      <c r="J120" s="829"/>
      <c r="K120" s="829"/>
      <c r="L120" s="829"/>
      <c r="M120" s="829"/>
      <c r="N120" s="261"/>
      <c r="O120" s="262"/>
      <c r="P120" s="262"/>
      <c r="Q120" s="263"/>
      <c r="R120" s="263"/>
      <c r="S120" s="263"/>
      <c r="T120" s="263"/>
      <c r="U120" s="263"/>
      <c r="V120" s="263"/>
      <c r="W120" s="263"/>
      <c r="X120" s="263"/>
      <c r="Y120" s="263"/>
    </row>
    <row r="121" spans="1:25" ht="16.5" customHeight="1" thickBot="1" x14ac:dyDescent="0.3">
      <c r="A121" s="820" t="s">
        <v>131</v>
      </c>
      <c r="B121" s="820"/>
      <c r="C121" s="820"/>
      <c r="D121" s="820"/>
      <c r="E121" s="820"/>
      <c r="F121" s="820"/>
      <c r="G121" s="820"/>
      <c r="H121" s="820"/>
      <c r="I121" s="820"/>
      <c r="J121" s="820"/>
      <c r="K121" s="820"/>
      <c r="L121" s="820"/>
      <c r="M121" s="820"/>
      <c r="N121" s="276"/>
      <c r="O121" s="277"/>
      <c r="P121" s="277"/>
      <c r="Q121" s="264"/>
      <c r="R121" s="264"/>
      <c r="S121" s="264">
        <v>1</v>
      </c>
      <c r="T121" s="264"/>
      <c r="U121" s="264"/>
      <c r="V121" s="264">
        <v>1</v>
      </c>
      <c r="W121" s="264"/>
      <c r="X121" s="264"/>
      <c r="Y121" s="264"/>
    </row>
    <row r="122" spans="1:25" ht="16.5" customHeight="1" thickBot="1" x14ac:dyDescent="0.3">
      <c r="A122" s="821" t="s">
        <v>132</v>
      </c>
      <c r="B122" s="822"/>
      <c r="C122" s="822"/>
      <c r="D122" s="822"/>
      <c r="E122" s="822"/>
      <c r="F122" s="822"/>
      <c r="G122" s="822"/>
      <c r="H122" s="822"/>
      <c r="I122" s="822"/>
      <c r="J122" s="822"/>
      <c r="K122" s="822"/>
      <c r="L122" s="822"/>
      <c r="M122" s="823"/>
      <c r="N122" s="837" t="s">
        <v>133</v>
      </c>
      <c r="O122" s="825"/>
      <c r="P122" s="826"/>
      <c r="Q122" s="824">
        <f>G61/G116*100</f>
        <v>70.416666666666671</v>
      </c>
      <c r="R122" s="825"/>
      <c r="S122" s="826"/>
      <c r="T122" s="824" t="s">
        <v>134</v>
      </c>
      <c r="U122" s="825"/>
      <c r="V122" s="826"/>
      <c r="W122" s="824">
        <f>G115/G116*100</f>
        <v>29.583333333333332</v>
      </c>
      <c r="X122" s="825"/>
      <c r="Y122" s="826"/>
    </row>
    <row r="123" spans="1:25" ht="16.5" customHeight="1" thickBot="1" x14ac:dyDescent="0.3">
      <c r="A123" s="265"/>
      <c r="B123" s="265"/>
      <c r="C123" s="265"/>
      <c r="D123" s="265"/>
      <c r="E123" s="265"/>
      <c r="F123" s="265"/>
      <c r="G123" s="265"/>
      <c r="H123" s="265"/>
      <c r="I123" s="265"/>
      <c r="J123" s="265"/>
      <c r="K123" s="265"/>
      <c r="L123" s="265"/>
      <c r="M123" s="265"/>
      <c r="N123" s="817">
        <f>SUM(G11,G13,G14,G15,G16,G17,G25,G26,G27,G28,G53,G82,G83,G90,G92,G94)</f>
        <v>60</v>
      </c>
      <c r="O123" s="818"/>
      <c r="P123" s="818"/>
      <c r="Q123" s="817">
        <f>SUM(G18,G19,G20,G30,G31,G32,G33,G34,G35,G36,G54,G64,G69,G84,G85,G96,G98,G100)</f>
        <v>60</v>
      </c>
      <c r="R123" s="818"/>
      <c r="S123" s="819"/>
      <c r="T123" s="817">
        <f>SUM(G21,G37,G39,G40,G41,G42,G43,G44,G55,G74,G86,G87,G102,G104,G106)</f>
        <v>60</v>
      </c>
      <c r="U123" s="818"/>
      <c r="V123" s="819"/>
      <c r="W123" s="818">
        <f>SUM(G22,G45,G46,G47,G48,G49,G50,G56,G59,G88,G89,G108,G110,G112)</f>
        <v>60</v>
      </c>
      <c r="X123" s="818"/>
      <c r="Y123" s="819"/>
    </row>
    <row r="124" spans="1:25" s="493" customFormat="1" ht="16.5" customHeight="1" thickBot="1" x14ac:dyDescent="0.3">
      <c r="A124" s="265"/>
      <c r="B124" s="265"/>
      <c r="C124" s="265"/>
      <c r="D124" s="265"/>
      <c r="E124" s="265"/>
      <c r="F124" s="265"/>
      <c r="G124" s="265"/>
      <c r="H124" s="265"/>
      <c r="I124" s="265"/>
      <c r="J124" s="265"/>
      <c r="K124" s="265"/>
      <c r="L124" s="265"/>
      <c r="M124" s="265"/>
      <c r="N124" s="492"/>
      <c r="O124" s="492"/>
      <c r="P124" s="492"/>
      <c r="Q124" s="492"/>
      <c r="R124" s="492"/>
      <c r="S124" s="492"/>
      <c r="T124" s="492"/>
      <c r="U124" s="492"/>
      <c r="V124" s="492"/>
      <c r="W124" s="492"/>
      <c r="X124" s="492"/>
      <c r="Y124" s="505"/>
    </row>
    <row r="125" spans="1:25" s="269" customFormat="1" ht="31.9" customHeight="1" x14ac:dyDescent="0.25">
      <c r="A125" s="274" t="s">
        <v>265</v>
      </c>
      <c r="B125" s="510" t="s">
        <v>266</v>
      </c>
      <c r="C125" s="10"/>
      <c r="D125" s="78"/>
      <c r="E125" s="11"/>
      <c r="F125" s="124"/>
      <c r="G125" s="518">
        <v>18</v>
      </c>
      <c r="H125" s="522">
        <v>294</v>
      </c>
      <c r="I125" s="522">
        <v>96</v>
      </c>
      <c r="J125" s="522">
        <v>0</v>
      </c>
      <c r="K125" s="522">
        <v>0</v>
      </c>
      <c r="L125" s="522">
        <v>294</v>
      </c>
      <c r="M125" s="523">
        <v>444</v>
      </c>
      <c r="N125" s="526"/>
      <c r="O125" s="410"/>
      <c r="P125" s="527"/>
      <c r="Q125" s="10"/>
      <c r="R125" s="19"/>
      <c r="S125" s="412"/>
      <c r="T125" s="526"/>
      <c r="U125" s="19"/>
      <c r="V125" s="412"/>
      <c r="W125" s="21"/>
      <c r="X125" s="22"/>
      <c r="Y125" s="24"/>
    </row>
    <row r="126" spans="1:25" s="269" customFormat="1" ht="15.75" customHeight="1" x14ac:dyDescent="0.25">
      <c r="A126" s="25"/>
      <c r="B126" s="511" t="s">
        <v>267</v>
      </c>
      <c r="C126" s="495" t="s">
        <v>23</v>
      </c>
      <c r="D126" s="494" t="s">
        <v>265</v>
      </c>
      <c r="E126" s="29"/>
      <c r="F126" s="127"/>
      <c r="G126" s="519">
        <v>6</v>
      </c>
      <c r="H126" s="528">
        <v>99</v>
      </c>
      <c r="I126" s="521">
        <v>24</v>
      </c>
      <c r="J126" s="528"/>
      <c r="K126" s="528"/>
      <c r="L126" s="528">
        <v>99</v>
      </c>
      <c r="M126" s="517">
        <v>156</v>
      </c>
      <c r="N126" s="839">
        <v>3</v>
      </c>
      <c r="O126" s="839">
        <v>3</v>
      </c>
      <c r="P126" s="839">
        <v>3</v>
      </c>
      <c r="Q126" s="839"/>
      <c r="R126" s="839"/>
      <c r="S126" s="839"/>
      <c r="T126" s="840"/>
      <c r="U126" s="840"/>
      <c r="V126" s="840"/>
      <c r="W126" s="840"/>
      <c r="X126" s="33"/>
      <c r="Y126" s="40"/>
    </row>
    <row r="127" spans="1:25" s="269" customFormat="1" ht="15.75" customHeight="1" x14ac:dyDescent="0.25">
      <c r="A127" s="25"/>
      <c r="B127" s="511" t="s">
        <v>267</v>
      </c>
      <c r="C127" s="495" t="s">
        <v>25</v>
      </c>
      <c r="D127" s="494" t="s">
        <v>268</v>
      </c>
      <c r="E127" s="29"/>
      <c r="F127" s="127"/>
      <c r="G127" s="519">
        <v>6</v>
      </c>
      <c r="H127" s="528">
        <v>99</v>
      </c>
      <c r="I127" s="521">
        <v>24</v>
      </c>
      <c r="J127" s="528"/>
      <c r="K127" s="528"/>
      <c r="L127" s="528">
        <v>99</v>
      </c>
      <c r="M127" s="517">
        <v>156</v>
      </c>
      <c r="N127" s="839"/>
      <c r="O127" s="839"/>
      <c r="P127" s="839"/>
      <c r="Q127" s="839">
        <v>3</v>
      </c>
      <c r="R127" s="839">
        <v>3</v>
      </c>
      <c r="S127" s="839">
        <v>3</v>
      </c>
      <c r="T127" s="840"/>
      <c r="U127" s="840"/>
      <c r="V127" s="840"/>
      <c r="W127" s="840"/>
      <c r="X127" s="33"/>
      <c r="Y127" s="40"/>
    </row>
    <row r="128" spans="1:25" s="269" customFormat="1" ht="15.75" customHeight="1" x14ac:dyDescent="0.25">
      <c r="A128" s="26"/>
      <c r="B128" s="511" t="s">
        <v>267</v>
      </c>
      <c r="C128" s="495" t="s">
        <v>27</v>
      </c>
      <c r="D128" s="494" t="s">
        <v>257</v>
      </c>
      <c r="E128" s="506"/>
      <c r="F128" s="513"/>
      <c r="G128" s="519">
        <v>4</v>
      </c>
      <c r="H128" s="528">
        <v>66</v>
      </c>
      <c r="I128" s="521">
        <v>24</v>
      </c>
      <c r="J128" s="528"/>
      <c r="K128" s="528"/>
      <c r="L128" s="528">
        <v>66</v>
      </c>
      <c r="M128" s="517">
        <v>96</v>
      </c>
      <c r="N128" s="839"/>
      <c r="O128" s="839"/>
      <c r="P128" s="839"/>
      <c r="Q128" s="839"/>
      <c r="R128" s="839"/>
      <c r="S128" s="839"/>
      <c r="T128" s="840">
        <v>2</v>
      </c>
      <c r="U128" s="840">
        <v>2</v>
      </c>
      <c r="V128" s="840">
        <v>2</v>
      </c>
      <c r="W128" s="840"/>
      <c r="X128" s="28"/>
      <c r="Y128" s="507"/>
    </row>
    <row r="129" spans="1:25" s="269" customFormat="1" ht="15.75" customHeight="1" thickBot="1" x14ac:dyDescent="0.3">
      <c r="A129" s="42"/>
      <c r="B129" s="512" t="s">
        <v>267</v>
      </c>
      <c r="C129" s="514">
        <v>7</v>
      </c>
      <c r="D129" s="515"/>
      <c r="E129" s="508"/>
      <c r="F129" s="516"/>
      <c r="G129" s="520">
        <v>2</v>
      </c>
      <c r="H129" s="528">
        <v>30</v>
      </c>
      <c r="I129" s="524">
        <v>24</v>
      </c>
      <c r="J129" s="529"/>
      <c r="K129" s="529"/>
      <c r="L129" s="528">
        <v>30</v>
      </c>
      <c r="M129" s="525">
        <v>36</v>
      </c>
      <c r="N129" s="839"/>
      <c r="O129" s="839"/>
      <c r="P129" s="839"/>
      <c r="Q129" s="839"/>
      <c r="R129" s="839"/>
      <c r="S129" s="839"/>
      <c r="T129" s="840"/>
      <c r="U129" s="840"/>
      <c r="V129" s="840"/>
      <c r="W129" s="840">
        <v>2</v>
      </c>
      <c r="X129" s="140"/>
      <c r="Y129" s="509"/>
    </row>
    <row r="130" spans="1:25" s="269" customFormat="1" ht="15.75" customHeight="1" x14ac:dyDescent="0.25">
      <c r="A130" s="483"/>
      <c r="B130" s="496"/>
      <c r="C130" s="497"/>
      <c r="D130" s="497"/>
      <c r="E130" s="498"/>
      <c r="F130" s="499"/>
      <c r="G130" s="500"/>
      <c r="H130" s="501"/>
      <c r="I130" s="502"/>
      <c r="J130" s="501"/>
      <c r="K130" s="503"/>
      <c r="L130" s="503"/>
      <c r="M130" s="502"/>
      <c r="N130" s="504"/>
      <c r="O130" s="504"/>
      <c r="P130" s="504"/>
      <c r="Q130" s="504"/>
      <c r="R130" s="504"/>
      <c r="S130" s="504"/>
      <c r="T130" s="504"/>
      <c r="U130" s="504"/>
      <c r="V130" s="504"/>
      <c r="W130" s="504"/>
      <c r="X130" s="504"/>
      <c r="Y130" s="504"/>
    </row>
    <row r="131" spans="1:25" s="269" customFormat="1" ht="15.75" customHeight="1" x14ac:dyDescent="0.25">
      <c r="A131" s="483"/>
      <c r="B131" s="496"/>
      <c r="C131" s="497"/>
      <c r="D131" s="497"/>
      <c r="E131" s="498"/>
      <c r="F131" s="499"/>
      <c r="G131" s="500"/>
      <c r="H131" s="501"/>
      <c r="I131" s="502"/>
      <c r="J131" s="501"/>
      <c r="K131" s="503"/>
      <c r="L131" s="503"/>
      <c r="M131" s="502"/>
      <c r="N131" s="504"/>
      <c r="O131" s="504"/>
      <c r="P131" s="504"/>
      <c r="Q131" s="504"/>
      <c r="R131" s="504"/>
      <c r="S131" s="504"/>
      <c r="T131" s="504"/>
      <c r="U131" s="504"/>
      <c r="V131" s="504"/>
      <c r="W131" s="504"/>
      <c r="X131" s="504"/>
      <c r="Y131" s="504"/>
    </row>
    <row r="132" spans="1:25" ht="15.75" x14ac:dyDescent="0.25">
      <c r="A132" s="266"/>
      <c r="B132" s="267" t="s">
        <v>135</v>
      </c>
      <c r="C132" s="267"/>
      <c r="D132" s="835"/>
      <c r="E132" s="835"/>
      <c r="F132" s="835"/>
      <c r="G132" s="835"/>
      <c r="H132" s="267"/>
      <c r="I132" s="838" t="s">
        <v>136</v>
      </c>
      <c r="J132" s="838"/>
      <c r="K132" s="838"/>
      <c r="L132" s="266"/>
      <c r="M132" s="266"/>
      <c r="N132" s="266"/>
      <c r="O132" s="266"/>
      <c r="P132" s="266"/>
      <c r="Q132" s="266"/>
      <c r="R132" s="266"/>
      <c r="S132" s="266"/>
      <c r="T132" s="266"/>
      <c r="U132" s="266"/>
      <c r="V132" s="266"/>
      <c r="W132" s="266"/>
      <c r="X132" s="266"/>
      <c r="Y132" s="268"/>
    </row>
    <row r="133" spans="1:25" ht="15.75" x14ac:dyDescent="0.25">
      <c r="A133" s="266"/>
      <c r="B133" s="266"/>
      <c r="C133" s="266"/>
      <c r="D133" s="266"/>
      <c r="E133" s="266"/>
      <c r="F133" s="266"/>
      <c r="G133" s="266"/>
      <c r="H133" s="266"/>
      <c r="I133" s="266"/>
      <c r="J133" s="266"/>
      <c r="K133" s="266"/>
      <c r="L133" s="266"/>
      <c r="M133" s="266"/>
      <c r="N133" s="266"/>
      <c r="O133" s="266"/>
      <c r="P133" s="266"/>
      <c r="Q133" s="266"/>
      <c r="R133" s="266"/>
      <c r="S133" s="266"/>
      <c r="T133" s="266"/>
      <c r="U133" s="266"/>
      <c r="V133" s="266"/>
      <c r="W133" s="266"/>
      <c r="X133" s="266"/>
      <c r="Y133" s="268"/>
    </row>
    <row r="134" spans="1:25" ht="15.75" x14ac:dyDescent="0.25">
      <c r="A134" s="266"/>
      <c r="B134" s="267" t="s">
        <v>137</v>
      </c>
      <c r="C134" s="267"/>
      <c r="D134" s="835"/>
      <c r="E134" s="835"/>
      <c r="F134" s="835"/>
      <c r="G134" s="835"/>
      <c r="H134" s="267"/>
      <c r="I134" s="838" t="s">
        <v>138</v>
      </c>
      <c r="J134" s="838"/>
      <c r="K134" s="838"/>
      <c r="L134" s="266"/>
      <c r="M134" s="266"/>
      <c r="N134" s="266"/>
      <c r="O134" s="266"/>
      <c r="P134" s="266"/>
      <c r="Q134" s="266"/>
      <c r="R134" s="266"/>
      <c r="S134" s="266"/>
      <c r="T134" s="266"/>
      <c r="U134" s="266"/>
      <c r="V134" s="266"/>
      <c r="W134" s="266"/>
      <c r="X134" s="266"/>
      <c r="Y134" s="268"/>
    </row>
    <row r="135" spans="1:25" ht="15.75" x14ac:dyDescent="0.25">
      <c r="A135" s="266"/>
      <c r="B135" s="266"/>
      <c r="C135" s="266"/>
      <c r="D135" s="266"/>
      <c r="E135" s="266"/>
      <c r="F135" s="266"/>
      <c r="G135" s="266"/>
      <c r="H135" s="266"/>
      <c r="I135" s="266"/>
      <c r="J135" s="266"/>
      <c r="K135" s="266"/>
      <c r="L135" s="266"/>
      <c r="M135" s="266"/>
      <c r="N135" s="266"/>
      <c r="O135" s="266"/>
      <c r="P135" s="266"/>
      <c r="Q135" s="266"/>
      <c r="R135" s="266"/>
      <c r="S135" s="266"/>
      <c r="T135" s="266"/>
      <c r="U135" s="266"/>
      <c r="V135" s="266"/>
      <c r="W135" s="266"/>
      <c r="X135" s="266"/>
      <c r="Y135" s="268"/>
    </row>
    <row r="136" spans="1:25" ht="15.75" x14ac:dyDescent="0.25">
      <c r="A136" s="266"/>
      <c r="B136" s="267" t="s">
        <v>139</v>
      </c>
      <c r="C136" s="267"/>
      <c r="D136" s="835"/>
      <c r="E136" s="835"/>
      <c r="F136" s="835"/>
      <c r="G136" s="835"/>
      <c r="H136" s="267"/>
      <c r="I136" s="836" t="s">
        <v>269</v>
      </c>
      <c r="J136" s="836"/>
      <c r="K136" s="836"/>
      <c r="L136" s="266"/>
      <c r="M136" s="266"/>
      <c r="N136" s="266"/>
      <c r="O136" s="266"/>
      <c r="P136" s="266"/>
      <c r="Q136" s="266"/>
      <c r="R136" s="266"/>
      <c r="S136" s="266"/>
      <c r="T136" s="266"/>
      <c r="U136" s="266"/>
      <c r="V136" s="266"/>
      <c r="W136" s="266"/>
      <c r="X136" s="266"/>
      <c r="Y136" s="268"/>
    </row>
  </sheetData>
  <mergeCells count="403">
    <mergeCell ref="D136:G136"/>
    <mergeCell ref="I136:K136"/>
    <mergeCell ref="N122:P122"/>
    <mergeCell ref="Q122:S122"/>
    <mergeCell ref="D132:G132"/>
    <mergeCell ref="I132:K132"/>
    <mergeCell ref="D134:G134"/>
    <mergeCell ref="I134:K134"/>
    <mergeCell ref="N123:P123"/>
    <mergeCell ref="Q123:S123"/>
    <mergeCell ref="T123:V123"/>
    <mergeCell ref="W123:Y123"/>
    <mergeCell ref="A112:A113"/>
    <mergeCell ref="C112:C113"/>
    <mergeCell ref="D112:D113"/>
    <mergeCell ref="E112:E113"/>
    <mergeCell ref="S112:S113"/>
    <mergeCell ref="T112:T113"/>
    <mergeCell ref="U112:U113"/>
    <mergeCell ref="M112:M113"/>
    <mergeCell ref="X112:X113"/>
    <mergeCell ref="O112:O113"/>
    <mergeCell ref="A121:M121"/>
    <mergeCell ref="A122:M122"/>
    <mergeCell ref="T122:V122"/>
    <mergeCell ref="A117:M117"/>
    <mergeCell ref="A118:M118"/>
    <mergeCell ref="A119:M119"/>
    <mergeCell ref="A120:M120"/>
    <mergeCell ref="W122:Y122"/>
    <mergeCell ref="A114:F114"/>
    <mergeCell ref="A115:F115"/>
    <mergeCell ref="A116:F116"/>
    <mergeCell ref="J112:J113"/>
    <mergeCell ref="Y112:Y113"/>
    <mergeCell ref="V112:V113"/>
    <mergeCell ref="W112:W113"/>
    <mergeCell ref="G112:G113"/>
    <mergeCell ref="H112:H113"/>
    <mergeCell ref="F112:F113"/>
    <mergeCell ref="I112:I113"/>
    <mergeCell ref="P112:P113"/>
    <mergeCell ref="Q112:Q113"/>
    <mergeCell ref="R112:R113"/>
    <mergeCell ref="N112:N113"/>
    <mergeCell ref="K112:K113"/>
    <mergeCell ref="L112:L113"/>
    <mergeCell ref="X110:X111"/>
    <mergeCell ref="Y110:Y111"/>
    <mergeCell ref="U110:U111"/>
    <mergeCell ref="S110:S111"/>
    <mergeCell ref="T110:T111"/>
    <mergeCell ref="R110:R111"/>
    <mergeCell ref="I110:I111"/>
    <mergeCell ref="J110:J111"/>
    <mergeCell ref="K110:K111"/>
    <mergeCell ref="L110:L111"/>
    <mergeCell ref="M110:M111"/>
    <mergeCell ref="N110:N111"/>
    <mergeCell ref="P110:P111"/>
    <mergeCell ref="G110:G111"/>
    <mergeCell ref="H110:H111"/>
    <mergeCell ref="V110:V111"/>
    <mergeCell ref="A110:A111"/>
    <mergeCell ref="C110:C111"/>
    <mergeCell ref="D110:D111"/>
    <mergeCell ref="E110:E111"/>
    <mergeCell ref="F110:F111"/>
    <mergeCell ref="W110:W111"/>
    <mergeCell ref="N74:N78"/>
    <mergeCell ref="Q110:Q111"/>
    <mergeCell ref="L98:L99"/>
    <mergeCell ref="L90:L91"/>
    <mergeCell ref="M90:M91"/>
    <mergeCell ref="N90:N91"/>
    <mergeCell ref="O90:O91"/>
    <mergeCell ref="P90:P91"/>
    <mergeCell ref="Q90:Q91"/>
    <mergeCell ref="P104:P105"/>
    <mergeCell ref="O104:O105"/>
    <mergeCell ref="N104:N105"/>
    <mergeCell ref="M104:M105"/>
    <mergeCell ref="L104:L105"/>
    <mergeCell ref="O110:O111"/>
    <mergeCell ref="L94:L95"/>
    <mergeCell ref="M94:M95"/>
    <mergeCell ref="N94:N95"/>
    <mergeCell ref="O94:O95"/>
    <mergeCell ref="P94:P95"/>
    <mergeCell ref="Q94:Q95"/>
    <mergeCell ref="L92:L93"/>
    <mergeCell ref="M92:M93"/>
    <mergeCell ref="N92:N93"/>
    <mergeCell ref="F74:F78"/>
    <mergeCell ref="G74:G78"/>
    <mergeCell ref="K98:K99"/>
    <mergeCell ref="K90:K91"/>
    <mergeCell ref="K104:K105"/>
    <mergeCell ref="J104:J105"/>
    <mergeCell ref="I104:I105"/>
    <mergeCell ref="H104:H105"/>
    <mergeCell ref="G104:G105"/>
    <mergeCell ref="F104:F105"/>
    <mergeCell ref="I94:I95"/>
    <mergeCell ref="J94:J95"/>
    <mergeCell ref="K94:K95"/>
    <mergeCell ref="J100:J101"/>
    <mergeCell ref="K92:K93"/>
    <mergeCell ref="A98:A99"/>
    <mergeCell ref="C98:C99"/>
    <mergeCell ref="D98:D99"/>
    <mergeCell ref="E98:E99"/>
    <mergeCell ref="F98:F99"/>
    <mergeCell ref="G98:G99"/>
    <mergeCell ref="Q98:Q99"/>
    <mergeCell ref="R98:R99"/>
    <mergeCell ref="M98:M99"/>
    <mergeCell ref="N98:N99"/>
    <mergeCell ref="O98:O99"/>
    <mergeCell ref="P98:P99"/>
    <mergeCell ref="H98:H99"/>
    <mergeCell ref="I98:I99"/>
    <mergeCell ref="J98:J99"/>
    <mergeCell ref="A69:A73"/>
    <mergeCell ref="C69:C73"/>
    <mergeCell ref="D69:D73"/>
    <mergeCell ref="A80:Y80"/>
    <mergeCell ref="W74:W78"/>
    <mergeCell ref="X74:X78"/>
    <mergeCell ref="Y74:Y78"/>
    <mergeCell ref="A79:F79"/>
    <mergeCell ref="O69:O73"/>
    <mergeCell ref="P69:P73"/>
    <mergeCell ref="U74:U78"/>
    <mergeCell ref="V74:V78"/>
    <mergeCell ref="O74:O78"/>
    <mergeCell ref="P74:P78"/>
    <mergeCell ref="Q74:Q78"/>
    <mergeCell ref="R74:R78"/>
    <mergeCell ref="S74:S78"/>
    <mergeCell ref="T74:T78"/>
    <mergeCell ref="X69:X73"/>
    <mergeCell ref="Y69:Y73"/>
    <mergeCell ref="A74:A78"/>
    <mergeCell ref="C74:C78"/>
    <mergeCell ref="D74:D78"/>
    <mergeCell ref="E74:E78"/>
    <mergeCell ref="N69:N73"/>
    <mergeCell ref="Q69:Q73"/>
    <mergeCell ref="W69:W73"/>
    <mergeCell ref="R69:R73"/>
    <mergeCell ref="S69:S73"/>
    <mergeCell ref="T69:T73"/>
    <mergeCell ref="U69:U73"/>
    <mergeCell ref="V69:V73"/>
    <mergeCell ref="E69:E73"/>
    <mergeCell ref="F69:F73"/>
    <mergeCell ref="G69:G73"/>
    <mergeCell ref="W64:W68"/>
    <mergeCell ref="X64:X68"/>
    <mergeCell ref="F64:F68"/>
    <mergeCell ref="G64:G68"/>
    <mergeCell ref="N64:N68"/>
    <mergeCell ref="A58:Y58"/>
    <mergeCell ref="A60:F60"/>
    <mergeCell ref="A61:F61"/>
    <mergeCell ref="O64:O68"/>
    <mergeCell ref="P64:P68"/>
    <mergeCell ref="Q64:Q68"/>
    <mergeCell ref="R64:R68"/>
    <mergeCell ref="A62:Y62"/>
    <mergeCell ref="A23:F23"/>
    <mergeCell ref="A24:Y24"/>
    <mergeCell ref="A51:F51"/>
    <mergeCell ref="D64:D68"/>
    <mergeCell ref="E64:E68"/>
    <mergeCell ref="I3:L3"/>
    <mergeCell ref="A57:F57"/>
    <mergeCell ref="N4:P4"/>
    <mergeCell ref="Q4:S4"/>
    <mergeCell ref="T4:V4"/>
    <mergeCell ref="A10:Y10"/>
    <mergeCell ref="A52:Y52"/>
    <mergeCell ref="W4:Y4"/>
    <mergeCell ref="N6:Y6"/>
    <mergeCell ref="A9:Y9"/>
    <mergeCell ref="H3:H7"/>
    <mergeCell ref="A63:Y63"/>
    <mergeCell ref="A64:A68"/>
    <mergeCell ref="C64:C68"/>
    <mergeCell ref="Y64:Y68"/>
    <mergeCell ref="S64:S68"/>
    <mergeCell ref="T64:T68"/>
    <mergeCell ref="U64:U68"/>
    <mergeCell ref="V64:V68"/>
    <mergeCell ref="A1:Y1"/>
    <mergeCell ref="A2:A7"/>
    <mergeCell ref="B2:B7"/>
    <mergeCell ref="C2:F2"/>
    <mergeCell ref="G2:G7"/>
    <mergeCell ref="H2:M2"/>
    <mergeCell ref="N2:Y3"/>
    <mergeCell ref="C3:C7"/>
    <mergeCell ref="D3:D7"/>
    <mergeCell ref="E3:F3"/>
    <mergeCell ref="K4:K7"/>
    <mergeCell ref="L4:L7"/>
    <mergeCell ref="M3:M7"/>
    <mergeCell ref="E4:E7"/>
    <mergeCell ref="F4:F7"/>
    <mergeCell ref="I4:I7"/>
    <mergeCell ref="J4:J7"/>
    <mergeCell ref="A90:A91"/>
    <mergeCell ref="C90:C91"/>
    <mergeCell ref="D90:D91"/>
    <mergeCell ref="E90:E91"/>
    <mergeCell ref="F90:F91"/>
    <mergeCell ref="G90:G91"/>
    <mergeCell ref="H90:H91"/>
    <mergeCell ref="I90:I91"/>
    <mergeCell ref="J90:J91"/>
    <mergeCell ref="A96:A97"/>
    <mergeCell ref="C96:C97"/>
    <mergeCell ref="D96:D97"/>
    <mergeCell ref="E96:E97"/>
    <mergeCell ref="F96:F97"/>
    <mergeCell ref="G96:G97"/>
    <mergeCell ref="H96:H97"/>
    <mergeCell ref="I96:I97"/>
    <mergeCell ref="J96:J97"/>
    <mergeCell ref="I100:I101"/>
    <mergeCell ref="R90:R91"/>
    <mergeCell ref="S90:S91"/>
    <mergeCell ref="T90:T91"/>
    <mergeCell ref="U90:U91"/>
    <mergeCell ref="V90:V91"/>
    <mergeCell ref="W90:W91"/>
    <mergeCell ref="X90:X91"/>
    <mergeCell ref="Y90:Y91"/>
    <mergeCell ref="K96:K97"/>
    <mergeCell ref="L96:L97"/>
    <mergeCell ref="M96:M97"/>
    <mergeCell ref="N96:N97"/>
    <mergeCell ref="O96:O97"/>
    <mergeCell ref="P96:P97"/>
    <mergeCell ref="Q96:Q97"/>
    <mergeCell ref="W98:W99"/>
    <mergeCell ref="X98:X99"/>
    <mergeCell ref="Y98:Y99"/>
    <mergeCell ref="S98:S99"/>
    <mergeCell ref="T98:T99"/>
    <mergeCell ref="U98:U99"/>
    <mergeCell ref="V98:V99"/>
    <mergeCell ref="H102:H103"/>
    <mergeCell ref="I102:I103"/>
    <mergeCell ref="J102:J103"/>
    <mergeCell ref="K102:K103"/>
    <mergeCell ref="L102:L103"/>
    <mergeCell ref="M102:M103"/>
    <mergeCell ref="N102:N103"/>
    <mergeCell ref="O102:O103"/>
    <mergeCell ref="P102:P103"/>
    <mergeCell ref="K108:K109"/>
    <mergeCell ref="L108:L109"/>
    <mergeCell ref="M108:M109"/>
    <mergeCell ref="N108:N109"/>
    <mergeCell ref="O108:O109"/>
    <mergeCell ref="P108:P109"/>
    <mergeCell ref="Q108:Q109"/>
    <mergeCell ref="R96:R97"/>
    <mergeCell ref="S96:S97"/>
    <mergeCell ref="R108:R109"/>
    <mergeCell ref="S108:S109"/>
    <mergeCell ref="Q104:Q105"/>
    <mergeCell ref="K100:K101"/>
    <mergeCell ref="L100:L101"/>
    <mergeCell ref="M100:M101"/>
    <mergeCell ref="N100:N101"/>
    <mergeCell ref="O100:O101"/>
    <mergeCell ref="P100:P101"/>
    <mergeCell ref="Q100:Q101"/>
    <mergeCell ref="Q102:Q103"/>
    <mergeCell ref="A108:A109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T108:T109"/>
    <mergeCell ref="U108:U109"/>
    <mergeCell ref="V108:V109"/>
    <mergeCell ref="W108:W109"/>
    <mergeCell ref="X108:X109"/>
    <mergeCell ref="Y108:Y109"/>
    <mergeCell ref="R102:R103"/>
    <mergeCell ref="S102:S103"/>
    <mergeCell ref="T102:T103"/>
    <mergeCell ref="U102:U103"/>
    <mergeCell ref="V102:V103"/>
    <mergeCell ref="W102:W103"/>
    <mergeCell ref="X102:X103"/>
    <mergeCell ref="Y102:Y103"/>
    <mergeCell ref="R104:R105"/>
    <mergeCell ref="S104:S105"/>
    <mergeCell ref="T104:T105"/>
    <mergeCell ref="U104:U105"/>
    <mergeCell ref="V104:V105"/>
    <mergeCell ref="W104:W105"/>
    <mergeCell ref="X104:X105"/>
    <mergeCell ref="Y104:Y105"/>
    <mergeCell ref="C104:C105"/>
    <mergeCell ref="A104:A105"/>
    <mergeCell ref="A94:A95"/>
    <mergeCell ref="C94:C95"/>
    <mergeCell ref="D94:D95"/>
    <mergeCell ref="E94:E95"/>
    <mergeCell ref="F94:F95"/>
    <mergeCell ref="G94:G95"/>
    <mergeCell ref="H94:H95"/>
    <mergeCell ref="E104:E105"/>
    <mergeCell ref="D104:D105"/>
    <mergeCell ref="A100:A101"/>
    <mergeCell ref="C100:C101"/>
    <mergeCell ref="D100:D101"/>
    <mergeCell ref="E100:E101"/>
    <mergeCell ref="F100:F101"/>
    <mergeCell ref="G100:G101"/>
    <mergeCell ref="H100:H101"/>
    <mergeCell ref="A102:A103"/>
    <mergeCell ref="C102:C103"/>
    <mergeCell ref="D102:D103"/>
    <mergeCell ref="E102:E103"/>
    <mergeCell ref="F102:F103"/>
    <mergeCell ref="G102:G103"/>
    <mergeCell ref="R94:R95"/>
    <mergeCell ref="S94:S95"/>
    <mergeCell ref="T94:T95"/>
    <mergeCell ref="T106:T107"/>
    <mergeCell ref="U94:U95"/>
    <mergeCell ref="V94:V95"/>
    <mergeCell ref="W94:W95"/>
    <mergeCell ref="X94:X95"/>
    <mergeCell ref="Y94:Y95"/>
    <mergeCell ref="R100:R101"/>
    <mergeCell ref="S100:S101"/>
    <mergeCell ref="T96:T97"/>
    <mergeCell ref="U96:U97"/>
    <mergeCell ref="V96:V97"/>
    <mergeCell ref="W96:W97"/>
    <mergeCell ref="X96:X97"/>
    <mergeCell ref="Y96:Y97"/>
    <mergeCell ref="T100:T101"/>
    <mergeCell ref="T92:T93"/>
    <mergeCell ref="U100:U101"/>
    <mergeCell ref="V100:V101"/>
    <mergeCell ref="W100:W101"/>
    <mergeCell ref="X100:X101"/>
    <mergeCell ref="Y100:Y101"/>
    <mergeCell ref="A106:A107"/>
    <mergeCell ref="C106:C107"/>
    <mergeCell ref="D106:D107"/>
    <mergeCell ref="E106:E107"/>
    <mergeCell ref="F106:F107"/>
    <mergeCell ref="G106:G107"/>
    <mergeCell ref="H106:H107"/>
    <mergeCell ref="I106:I107"/>
    <mergeCell ref="J106:J107"/>
    <mergeCell ref="K106:K107"/>
    <mergeCell ref="L106:L107"/>
    <mergeCell ref="M106:M107"/>
    <mergeCell ref="N106:N107"/>
    <mergeCell ref="O106:O107"/>
    <mergeCell ref="P106:P107"/>
    <mergeCell ref="Q106:Q107"/>
    <mergeCell ref="R106:R107"/>
    <mergeCell ref="S106:S107"/>
    <mergeCell ref="O92:O93"/>
    <mergeCell ref="P92:P93"/>
    <mergeCell ref="Q92:Q93"/>
    <mergeCell ref="R92:R93"/>
    <mergeCell ref="S92:S93"/>
    <mergeCell ref="A92:A93"/>
    <mergeCell ref="C92:C93"/>
    <mergeCell ref="D92:D93"/>
    <mergeCell ref="E92:E93"/>
    <mergeCell ref="F92:F93"/>
    <mergeCell ref="G92:G93"/>
    <mergeCell ref="H92:H93"/>
    <mergeCell ref="I92:I93"/>
    <mergeCell ref="J92:J93"/>
    <mergeCell ref="U92:U93"/>
    <mergeCell ref="V92:V93"/>
    <mergeCell ref="W92:W93"/>
    <mergeCell ref="X92:X93"/>
    <mergeCell ref="Y92:Y93"/>
    <mergeCell ref="U106:U107"/>
    <mergeCell ref="V106:V107"/>
    <mergeCell ref="W106:W107"/>
    <mergeCell ref="X106:X107"/>
    <mergeCell ref="Y106:Y107"/>
  </mergeCells>
  <phoneticPr fontId="0" type="noConversion"/>
  <pageMargins left="0.39370078740157483" right="0.39370078740157483" top="0.59055118110236227" bottom="0.59055118110236227" header="0.31496062992125984" footer="0.31496062992125984"/>
  <pageSetup paperSize="9" scale="71" orientation="landscape" r:id="rId1"/>
  <ignoredErrors>
    <ignoredError sqref="A53:A56 A64 A69 A74 A81 A90 A102:A104 A108:A109 A11:A12 A15:A22 A92:A95 A97 A96 A98:A100 A25:A38 A106 A42:A46 A113 A110:A112 A47:A48 A49:A5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</vt:lpstr>
      <vt:lpstr>План 2019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User</cp:lastModifiedBy>
  <cp:lastPrinted>2020-05-08T10:08:09Z</cp:lastPrinted>
  <dcterms:created xsi:type="dcterms:W3CDTF">2019-06-23T08:28:53Z</dcterms:created>
  <dcterms:modified xsi:type="dcterms:W3CDTF">2020-05-08T12:35:57Z</dcterms:modified>
</cp:coreProperties>
</file>